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445" yWindow="300" windowWidth="22050" windowHeight="13125" firstSheet="1" activeTab="2"/>
  </bookViews>
  <sheets>
    <sheet name="Ejecución ENERO- 2021" sheetId="20" r:id="rId1"/>
    <sheet name="Plantilla Presupuesto 2022" sheetId="7" r:id="rId2"/>
    <sheet name="Ejecución del Gasto" sheetId="22" r:id="rId3"/>
    <sheet name="Hoja1" sheetId="21" r:id="rId4"/>
    <sheet name="Ejecución ENERO- 2021 (2)" sheetId="23" r:id="rId5"/>
  </sheets>
  <calcPr calcId="124519"/>
</workbook>
</file>

<file path=xl/calcChain.xml><?xml version="1.0" encoding="utf-8"?>
<calcChain xmlns="http://schemas.openxmlformats.org/spreadsheetml/2006/main">
  <c r="F115" i="22"/>
  <c r="F103"/>
  <c r="F31"/>
  <c r="F21"/>
  <c r="B112" i="23"/>
  <c r="B111"/>
  <c r="B110"/>
  <c r="B109"/>
  <c r="N108"/>
  <c r="M108"/>
  <c r="L108"/>
  <c r="K108"/>
  <c r="J108"/>
  <c r="I108"/>
  <c r="H108"/>
  <c r="G108"/>
  <c r="F108"/>
  <c r="E108"/>
  <c r="D108"/>
  <c r="C108"/>
  <c r="B108" s="1"/>
  <c r="B107"/>
  <c r="B106"/>
  <c r="N105"/>
  <c r="N113" s="1"/>
  <c r="M105"/>
  <c r="M113" s="1"/>
  <c r="L105"/>
  <c r="L113" s="1"/>
  <c r="K105"/>
  <c r="K113" s="1"/>
  <c r="J105"/>
  <c r="J113" s="1"/>
  <c r="I105"/>
  <c r="I113" s="1"/>
  <c r="H105"/>
  <c r="H113" s="1"/>
  <c r="G105"/>
  <c r="G113" s="1"/>
  <c r="F105"/>
  <c r="F113" s="1"/>
  <c r="E105"/>
  <c r="E113" s="1"/>
  <c r="D105"/>
  <c r="D113" s="1"/>
  <c r="C105"/>
  <c r="C113" s="1"/>
  <c r="B105"/>
  <c r="B113" s="1"/>
  <c r="B86"/>
  <c r="B85"/>
  <c r="B84"/>
  <c r="B83"/>
  <c r="B82"/>
  <c r="B81"/>
  <c r="B80"/>
  <c r="B79"/>
  <c r="B78"/>
  <c r="B77"/>
  <c r="B76"/>
  <c r="N74"/>
  <c r="M74"/>
  <c r="L74"/>
  <c r="K74"/>
  <c r="J74"/>
  <c r="H74"/>
  <c r="G74"/>
  <c r="F74"/>
  <c r="E74"/>
  <c r="D74"/>
  <c r="C74"/>
  <c r="B73"/>
  <c r="B72"/>
  <c r="B71"/>
  <c r="B70"/>
  <c r="B69"/>
  <c r="B68"/>
  <c r="B66"/>
  <c r="B65"/>
  <c r="B63"/>
  <c r="N62"/>
  <c r="M62"/>
  <c r="L62"/>
  <c r="K62"/>
  <c r="J62"/>
  <c r="H62"/>
  <c r="G62"/>
  <c r="F62"/>
  <c r="E62"/>
  <c r="B62" s="1"/>
  <c r="B61"/>
  <c r="B60"/>
  <c r="B59"/>
  <c r="B54"/>
  <c r="B53"/>
  <c r="B52"/>
  <c r="B51"/>
  <c r="F50"/>
  <c r="E50"/>
  <c r="D50"/>
  <c r="C50"/>
  <c r="B50" s="1"/>
  <c r="B49"/>
  <c r="B48"/>
  <c r="M47"/>
  <c r="L47" s="1"/>
  <c r="K47" s="1"/>
  <c r="J47" s="1"/>
  <c r="H47" s="1"/>
  <c r="G47" s="1"/>
  <c r="F47" s="1"/>
  <c r="E47" s="1"/>
  <c r="D47" s="1"/>
  <c r="C47" s="1"/>
  <c r="B47" s="1"/>
  <c r="M46"/>
  <c r="L46"/>
  <c r="K46" s="1"/>
  <c r="J46" s="1"/>
  <c r="H46" s="1"/>
  <c r="G46" s="1"/>
  <c r="F46" s="1"/>
  <c r="E46" s="1"/>
  <c r="D46" s="1"/>
  <c r="C46" s="1"/>
  <c r="B46" s="1"/>
  <c r="M45"/>
  <c r="L45" s="1"/>
  <c r="K45" s="1"/>
  <c r="J45" s="1"/>
  <c r="H45" s="1"/>
  <c r="G45" s="1"/>
  <c r="F45" s="1"/>
  <c r="E45" s="1"/>
  <c r="D45" s="1"/>
  <c r="C45" s="1"/>
  <c r="B45" s="1"/>
  <c r="M44"/>
  <c r="L44"/>
  <c r="K44" s="1"/>
  <c r="J44" s="1"/>
  <c r="H44" s="1"/>
  <c r="G44" s="1"/>
  <c r="F44" s="1"/>
  <c r="E44" s="1"/>
  <c r="D44" s="1"/>
  <c r="C44" s="1"/>
  <c r="B44" s="1"/>
  <c r="M43"/>
  <c r="L43" s="1"/>
  <c r="B42"/>
  <c r="N41"/>
  <c r="M41"/>
  <c r="B39"/>
  <c r="B38"/>
  <c r="B32"/>
  <c r="N31"/>
  <c r="M31"/>
  <c r="L31"/>
  <c r="K31"/>
  <c r="J31"/>
  <c r="I31"/>
  <c r="H31"/>
  <c r="G31"/>
  <c r="F31"/>
  <c r="E31"/>
  <c r="D31"/>
  <c r="C31"/>
  <c r="B31" s="1"/>
  <c r="B30"/>
  <c r="B29"/>
  <c r="B24"/>
  <c r="B23"/>
  <c r="B22"/>
  <c r="N21"/>
  <c r="M21"/>
  <c r="L21"/>
  <c r="K21"/>
  <c r="J21"/>
  <c r="I21"/>
  <c r="H21"/>
  <c r="G21"/>
  <c r="F21"/>
  <c r="E21"/>
  <c r="D21"/>
  <c r="C21"/>
  <c r="B21" s="1"/>
  <c r="B20"/>
  <c r="B19"/>
  <c r="B18"/>
  <c r="B17"/>
  <c r="B16"/>
  <c r="N15"/>
  <c r="N103" s="1"/>
  <c r="N115" s="1"/>
  <c r="M15"/>
  <c r="M103" s="1"/>
  <c r="M115" s="1"/>
  <c r="L15"/>
  <c r="K15"/>
  <c r="J15"/>
  <c r="I15"/>
  <c r="I103" s="1"/>
  <c r="I115" s="1"/>
  <c r="H15"/>
  <c r="H103" s="1"/>
  <c r="H115" s="1"/>
  <c r="G15"/>
  <c r="F15"/>
  <c r="E15"/>
  <c r="D15"/>
  <c r="C15"/>
  <c r="C103" s="1"/>
  <c r="C115" s="1"/>
  <c r="B15"/>
  <c r="C91" i="21"/>
  <c r="C51"/>
  <c r="B25"/>
  <c r="B15"/>
  <c r="B9"/>
  <c r="B78" s="1"/>
  <c r="B91" s="1"/>
  <c r="H114" i="22"/>
  <c r="G114" s="1"/>
  <c r="F114" s="1"/>
  <c r="E114" s="1"/>
  <c r="D114" s="1"/>
  <c r="C114" s="1"/>
  <c r="B114" s="1"/>
  <c r="H112"/>
  <c r="G112" s="1"/>
  <c r="F112" s="1"/>
  <c r="E112" s="1"/>
  <c r="D112" s="1"/>
  <c r="C112" s="1"/>
  <c r="B112" s="1"/>
  <c r="H111"/>
  <c r="G111"/>
  <c r="F111" s="1"/>
  <c r="E111" s="1"/>
  <c r="D111" s="1"/>
  <c r="C111" s="1"/>
  <c r="B111" s="1"/>
  <c r="H110"/>
  <c r="G110" s="1"/>
  <c r="F110" s="1"/>
  <c r="E110" s="1"/>
  <c r="D110" s="1"/>
  <c r="C110" s="1"/>
  <c r="B110" s="1"/>
  <c r="H109"/>
  <c r="G109"/>
  <c r="F109" s="1"/>
  <c r="E109" s="1"/>
  <c r="D109" s="1"/>
  <c r="C109" s="1"/>
  <c r="B109" s="1"/>
  <c r="N108"/>
  <c r="M108"/>
  <c r="L108"/>
  <c r="K108"/>
  <c r="J108"/>
  <c r="I108"/>
  <c r="H108"/>
  <c r="G108" s="1"/>
  <c r="F108" s="1"/>
  <c r="E108" s="1"/>
  <c r="D108" s="1"/>
  <c r="C108" s="1"/>
  <c r="B108" s="1"/>
  <c r="H107"/>
  <c r="G107"/>
  <c r="F107" s="1"/>
  <c r="E107" s="1"/>
  <c r="D107" s="1"/>
  <c r="C107" s="1"/>
  <c r="B107" s="1"/>
  <c r="H106"/>
  <c r="G106" s="1"/>
  <c r="F106" s="1"/>
  <c r="E106" s="1"/>
  <c r="D106" s="1"/>
  <c r="C106" s="1"/>
  <c r="B106" s="1"/>
  <c r="N105"/>
  <c r="N113" s="1"/>
  <c r="M105"/>
  <c r="M113" s="1"/>
  <c r="L105"/>
  <c r="L113" s="1"/>
  <c r="K105"/>
  <c r="K113" s="1"/>
  <c r="J105"/>
  <c r="J113" s="1"/>
  <c r="I105"/>
  <c r="H105" s="1"/>
  <c r="G105" s="1"/>
  <c r="F105" s="1"/>
  <c r="E105" s="1"/>
  <c r="D105" s="1"/>
  <c r="C105" s="1"/>
  <c r="B105" s="1"/>
  <c r="H104"/>
  <c r="G104" s="1"/>
  <c r="F104" s="1"/>
  <c r="E104" s="1"/>
  <c r="D104" s="1"/>
  <c r="C104" s="1"/>
  <c r="B104" s="1"/>
  <c r="H102"/>
  <c r="G102" s="1"/>
  <c r="F102" s="1"/>
  <c r="E102" s="1"/>
  <c r="D102" s="1"/>
  <c r="C102" s="1"/>
  <c r="B102" s="1"/>
  <c r="H101"/>
  <c r="G101"/>
  <c r="F101" s="1"/>
  <c r="E101" s="1"/>
  <c r="D101" s="1"/>
  <c r="C101" s="1"/>
  <c r="B101" s="1"/>
  <c r="H100"/>
  <c r="G100" s="1"/>
  <c r="F100" s="1"/>
  <c r="E100" s="1"/>
  <c r="D100" s="1"/>
  <c r="C100" s="1"/>
  <c r="B100" s="1"/>
  <c r="H99"/>
  <c r="G99"/>
  <c r="F99" s="1"/>
  <c r="E99" s="1"/>
  <c r="D99" s="1"/>
  <c r="C99" s="1"/>
  <c r="B99" s="1"/>
  <c r="H98"/>
  <c r="G98" s="1"/>
  <c r="F98" s="1"/>
  <c r="E98" s="1"/>
  <c r="D98" s="1"/>
  <c r="C98" s="1"/>
  <c r="B98" s="1"/>
  <c r="H97"/>
  <c r="G97"/>
  <c r="F97" s="1"/>
  <c r="E97" s="1"/>
  <c r="D97" s="1"/>
  <c r="C97" s="1"/>
  <c r="B97" s="1"/>
  <c r="H96"/>
  <c r="G96" s="1"/>
  <c r="F96" s="1"/>
  <c r="E96" s="1"/>
  <c r="D96" s="1"/>
  <c r="C96" s="1"/>
  <c r="B96" s="1"/>
  <c r="H95"/>
  <c r="G95"/>
  <c r="F95" s="1"/>
  <c r="E95" s="1"/>
  <c r="D95" s="1"/>
  <c r="C95" s="1"/>
  <c r="B95" s="1"/>
  <c r="H94"/>
  <c r="G94" s="1"/>
  <c r="F94" s="1"/>
  <c r="E94" s="1"/>
  <c r="D94" s="1"/>
  <c r="C94" s="1"/>
  <c r="B94" s="1"/>
  <c r="H93"/>
  <c r="G93"/>
  <c r="F93" s="1"/>
  <c r="E93" s="1"/>
  <c r="D93" s="1"/>
  <c r="C93" s="1"/>
  <c r="B93" s="1"/>
  <c r="H92"/>
  <c r="G92" s="1"/>
  <c r="F92" s="1"/>
  <c r="E92" s="1"/>
  <c r="D92" s="1"/>
  <c r="C92" s="1"/>
  <c r="B92" s="1"/>
  <c r="H91"/>
  <c r="G91"/>
  <c r="F91" s="1"/>
  <c r="E91" s="1"/>
  <c r="D91" s="1"/>
  <c r="C91" s="1"/>
  <c r="B91" s="1"/>
  <c r="H90"/>
  <c r="G90" s="1"/>
  <c r="F90" s="1"/>
  <c r="E90" s="1"/>
  <c r="D90" s="1"/>
  <c r="C90" s="1"/>
  <c r="B90" s="1"/>
  <c r="H89"/>
  <c r="G89"/>
  <c r="F89" s="1"/>
  <c r="E89" s="1"/>
  <c r="D89" s="1"/>
  <c r="C89" s="1"/>
  <c r="B89" s="1"/>
  <c r="H88"/>
  <c r="G88" s="1"/>
  <c r="F88" s="1"/>
  <c r="E88" s="1"/>
  <c r="D88" s="1"/>
  <c r="C88" s="1"/>
  <c r="B88" s="1"/>
  <c r="H87"/>
  <c r="G87"/>
  <c r="F87" s="1"/>
  <c r="E87" s="1"/>
  <c r="D87" s="1"/>
  <c r="C87" s="1"/>
  <c r="B87" s="1"/>
  <c r="H86"/>
  <c r="G86" s="1"/>
  <c r="F86" s="1"/>
  <c r="E86" s="1"/>
  <c r="D86" s="1"/>
  <c r="C86" s="1"/>
  <c r="B86" s="1"/>
  <c r="H85"/>
  <c r="G85"/>
  <c r="F85" s="1"/>
  <c r="E85" s="1"/>
  <c r="D85" s="1"/>
  <c r="C85" s="1"/>
  <c r="B85" s="1"/>
  <c r="H84"/>
  <c r="G84" s="1"/>
  <c r="F84" s="1"/>
  <c r="E84" s="1"/>
  <c r="D84" s="1"/>
  <c r="C84" s="1"/>
  <c r="B84" s="1"/>
  <c r="H83"/>
  <c r="G83"/>
  <c r="F83" s="1"/>
  <c r="E83" s="1"/>
  <c r="D83" s="1"/>
  <c r="C83" s="1"/>
  <c r="B83" s="1"/>
  <c r="H82"/>
  <c r="G82" s="1"/>
  <c r="F82" s="1"/>
  <c r="E82" s="1"/>
  <c r="D82" s="1"/>
  <c r="C82" s="1"/>
  <c r="B82" s="1"/>
  <c r="H81"/>
  <c r="G81"/>
  <c r="F81" s="1"/>
  <c r="E81" s="1"/>
  <c r="D81" s="1"/>
  <c r="C81" s="1"/>
  <c r="B81" s="1"/>
  <c r="H80"/>
  <c r="G80" s="1"/>
  <c r="F80" s="1"/>
  <c r="E80" s="1"/>
  <c r="D80" s="1"/>
  <c r="C80" s="1"/>
  <c r="B80" s="1"/>
  <c r="H79"/>
  <c r="G79"/>
  <c r="F79" s="1"/>
  <c r="E79" s="1"/>
  <c r="D79" s="1"/>
  <c r="C79" s="1"/>
  <c r="B79" s="1"/>
  <c r="H78"/>
  <c r="G78" s="1"/>
  <c r="F78" s="1"/>
  <c r="E78" s="1"/>
  <c r="D78" s="1"/>
  <c r="C78" s="1"/>
  <c r="B78" s="1"/>
  <c r="H77"/>
  <c r="G77"/>
  <c r="F77" s="1"/>
  <c r="E77" s="1"/>
  <c r="D77" s="1"/>
  <c r="C77" s="1"/>
  <c r="B77" s="1"/>
  <c r="H76"/>
  <c r="G76" s="1"/>
  <c r="F76" s="1"/>
  <c r="E76" s="1"/>
  <c r="D76" s="1"/>
  <c r="C76" s="1"/>
  <c r="B76" s="1"/>
  <c r="H75"/>
  <c r="G75"/>
  <c r="F75" s="1"/>
  <c r="E75" s="1"/>
  <c r="D75" s="1"/>
  <c r="C75" s="1"/>
  <c r="B75" s="1"/>
  <c r="N74"/>
  <c r="M74"/>
  <c r="L74"/>
  <c r="K74"/>
  <c r="J74"/>
  <c r="I74"/>
  <c r="H74"/>
  <c r="G74" s="1"/>
  <c r="F74" s="1"/>
  <c r="E74" s="1"/>
  <c r="D74" s="1"/>
  <c r="C74" s="1"/>
  <c r="B74" s="1"/>
  <c r="H73"/>
  <c r="G73"/>
  <c r="F73" s="1"/>
  <c r="E73" s="1"/>
  <c r="D73" s="1"/>
  <c r="C73" s="1"/>
  <c r="B73" s="1"/>
  <c r="H72"/>
  <c r="G72" s="1"/>
  <c r="F72" s="1"/>
  <c r="E72" s="1"/>
  <c r="D72" s="1"/>
  <c r="C72" s="1"/>
  <c r="B72" s="1"/>
  <c r="H71"/>
  <c r="G71"/>
  <c r="F71" s="1"/>
  <c r="B71" s="1"/>
  <c r="H70"/>
  <c r="G70"/>
  <c r="F70" s="1"/>
  <c r="E70" s="1"/>
  <c r="D70" s="1"/>
  <c r="C70" s="1"/>
  <c r="B70" s="1"/>
  <c r="H69"/>
  <c r="G69" s="1"/>
  <c r="F69" s="1"/>
  <c r="E69" s="1"/>
  <c r="D69" s="1"/>
  <c r="C69" s="1"/>
  <c r="B69" s="1"/>
  <c r="H68"/>
  <c r="G68"/>
  <c r="F68" s="1"/>
  <c r="E68" s="1"/>
  <c r="D68" s="1"/>
  <c r="C68" s="1"/>
  <c r="B68" s="1"/>
  <c r="H67"/>
  <c r="G67" s="1"/>
  <c r="F67" s="1"/>
  <c r="E67" s="1"/>
  <c r="D67" s="1"/>
  <c r="C67" s="1"/>
  <c r="B67" s="1"/>
  <c r="H66"/>
  <c r="G66"/>
  <c r="F66" s="1"/>
  <c r="E66" s="1"/>
  <c r="D66" s="1"/>
  <c r="C66" s="1"/>
  <c r="B66" s="1"/>
  <c r="H65"/>
  <c r="G65" s="1"/>
  <c r="F65"/>
  <c r="E65" s="1"/>
  <c r="D65" s="1"/>
  <c r="C65" s="1"/>
  <c r="B65" s="1"/>
  <c r="H64"/>
  <c r="G64"/>
  <c r="F64" s="1"/>
  <c r="E64" s="1"/>
  <c r="H63"/>
  <c r="G63" s="1"/>
  <c r="F63"/>
  <c r="B63" s="1"/>
  <c r="N62"/>
  <c r="M62"/>
  <c r="L62"/>
  <c r="K62"/>
  <c r="J62"/>
  <c r="I62"/>
  <c r="H62"/>
  <c r="G62" s="1"/>
  <c r="F62" s="1"/>
  <c r="H61"/>
  <c r="G61"/>
  <c r="F61" s="1"/>
  <c r="E61" s="1"/>
  <c r="D61" s="1"/>
  <c r="C61" s="1"/>
  <c r="B61" s="1"/>
  <c r="H60"/>
  <c r="G60" s="1"/>
  <c r="F60"/>
  <c r="E60" s="1"/>
  <c r="D60" s="1"/>
  <c r="C60" s="1"/>
  <c r="B60" s="1"/>
  <c r="H59"/>
  <c r="G59"/>
  <c r="F59" s="1"/>
  <c r="E59" s="1"/>
  <c r="D59" s="1"/>
  <c r="C59" s="1"/>
  <c r="B59" s="1"/>
  <c r="H58"/>
  <c r="G58" s="1"/>
  <c r="F58"/>
  <c r="E58" s="1"/>
  <c r="D58" s="1"/>
  <c r="C58" s="1"/>
  <c r="B58" s="1"/>
  <c r="H57"/>
  <c r="G57"/>
  <c r="F57" s="1"/>
  <c r="E57" s="1"/>
  <c r="D57" s="1"/>
  <c r="C57" s="1"/>
  <c r="B57" s="1"/>
  <c r="H56"/>
  <c r="G56" s="1"/>
  <c r="F56"/>
  <c r="E56" s="1"/>
  <c r="D56" s="1"/>
  <c r="C56" s="1"/>
  <c r="B56" s="1"/>
  <c r="H55"/>
  <c r="G55"/>
  <c r="F55" s="1"/>
  <c r="E55" s="1"/>
  <c r="D55" s="1"/>
  <c r="C55" s="1"/>
  <c r="B55" s="1"/>
  <c r="H54"/>
  <c r="G54" s="1"/>
  <c r="F54"/>
  <c r="E54" s="1"/>
  <c r="D54" s="1"/>
  <c r="C54" s="1"/>
  <c r="B54" s="1"/>
  <c r="H53"/>
  <c r="G53"/>
  <c r="F53" s="1"/>
  <c r="E53" s="1"/>
  <c r="D53" s="1"/>
  <c r="C53" s="1"/>
  <c r="B53" s="1"/>
  <c r="H52"/>
  <c r="G52" s="1"/>
  <c r="F52"/>
  <c r="E52" s="1"/>
  <c r="D52" s="1"/>
  <c r="C52" s="1"/>
  <c r="B52" s="1"/>
  <c r="H51"/>
  <c r="G51" s="1"/>
  <c r="F51" s="1"/>
  <c r="E51" s="1"/>
  <c r="D51" s="1"/>
  <c r="C51" s="1"/>
  <c r="B51" s="1"/>
  <c r="H50"/>
  <c r="G50"/>
  <c r="F50" s="1"/>
  <c r="E50" s="1"/>
  <c r="D50" s="1"/>
  <c r="C50" s="1"/>
  <c r="B50" s="1"/>
  <c r="H49"/>
  <c r="G49" s="1"/>
  <c r="F49" s="1"/>
  <c r="E49" s="1"/>
  <c r="D49" s="1"/>
  <c r="C49" s="1"/>
  <c r="B49" s="1"/>
  <c r="H48"/>
  <c r="G48"/>
  <c r="F48" s="1"/>
  <c r="E48" s="1"/>
  <c r="D48" s="1"/>
  <c r="C48" s="1"/>
  <c r="B48" s="1"/>
  <c r="M47"/>
  <c r="L47" s="1"/>
  <c r="K47" s="1"/>
  <c r="J47" s="1"/>
  <c r="I47" s="1"/>
  <c r="H47" s="1"/>
  <c r="G47" s="1"/>
  <c r="F47" s="1"/>
  <c r="E47" s="1"/>
  <c r="D47" s="1"/>
  <c r="C47" s="1"/>
  <c r="B47" s="1"/>
  <c r="M46"/>
  <c r="L46" s="1"/>
  <c r="K46" s="1"/>
  <c r="J46" s="1"/>
  <c r="I46" s="1"/>
  <c r="H46" s="1"/>
  <c r="G46" s="1"/>
  <c r="F46" s="1"/>
  <c r="E46" s="1"/>
  <c r="D46" s="1"/>
  <c r="C46" s="1"/>
  <c r="B46" s="1"/>
  <c r="M45"/>
  <c r="L45" s="1"/>
  <c r="K45" s="1"/>
  <c r="J45" s="1"/>
  <c r="I45" s="1"/>
  <c r="H45" s="1"/>
  <c r="G45" s="1"/>
  <c r="F45" s="1"/>
  <c r="E45" s="1"/>
  <c r="D45" s="1"/>
  <c r="C45" s="1"/>
  <c r="B45" s="1"/>
  <c r="M44"/>
  <c r="L44" s="1"/>
  <c r="K44" s="1"/>
  <c r="J44" s="1"/>
  <c r="I44" s="1"/>
  <c r="H44" s="1"/>
  <c r="G44" s="1"/>
  <c r="F44" s="1"/>
  <c r="E44" s="1"/>
  <c r="D44" s="1"/>
  <c r="C44" s="1"/>
  <c r="B44" s="1"/>
  <c r="M43"/>
  <c r="L43" s="1"/>
  <c r="H42"/>
  <c r="G42" s="1"/>
  <c r="F42" s="1"/>
  <c r="E42" s="1"/>
  <c r="D42" s="1"/>
  <c r="C42" s="1"/>
  <c r="B42" s="1"/>
  <c r="N41"/>
  <c r="M41"/>
  <c r="H40"/>
  <c r="G40" s="1"/>
  <c r="B40" s="1"/>
  <c r="H39"/>
  <c r="G39" s="1"/>
  <c r="F39" s="1"/>
  <c r="E39" s="1"/>
  <c r="D39" s="1"/>
  <c r="C39" s="1"/>
  <c r="B39" s="1"/>
  <c r="H38"/>
  <c r="G38"/>
  <c r="B38"/>
  <c r="H37"/>
  <c r="G37"/>
  <c r="F37" s="1"/>
  <c r="B37" s="1"/>
  <c r="H36"/>
  <c r="E36"/>
  <c r="H35"/>
  <c r="G35"/>
  <c r="F35" s="1"/>
  <c r="B35" s="1"/>
  <c r="H34"/>
  <c r="G34"/>
  <c r="F34" s="1"/>
  <c r="B34" s="1"/>
  <c r="H33"/>
  <c r="G33"/>
  <c r="F33" s="1"/>
  <c r="B33" s="1"/>
  <c r="H32"/>
  <c r="G32"/>
  <c r="B32" s="1"/>
  <c r="N31"/>
  <c r="M31"/>
  <c r="L31"/>
  <c r="K31"/>
  <c r="J31"/>
  <c r="I31"/>
  <c r="H31" s="1"/>
  <c r="G31" s="1"/>
  <c r="B30"/>
  <c r="H29"/>
  <c r="G29"/>
  <c r="B29" s="1"/>
  <c r="H28"/>
  <c r="G28"/>
  <c r="C28" s="1"/>
  <c r="B28" s="1"/>
  <c r="H27"/>
  <c r="G27" s="1"/>
  <c r="F27" s="1"/>
  <c r="E27" s="1"/>
  <c r="H26"/>
  <c r="G26"/>
  <c r="C26" s="1"/>
  <c r="B26" s="1"/>
  <c r="H25"/>
  <c r="G25" s="1"/>
  <c r="F25" s="1"/>
  <c r="D25" s="1"/>
  <c r="C25" s="1"/>
  <c r="B25" s="1"/>
  <c r="H24"/>
  <c r="G24" s="1"/>
  <c r="B24" s="1"/>
  <c r="H23"/>
  <c r="G23" s="1"/>
  <c r="F23" s="1"/>
  <c r="D23" s="1"/>
  <c r="H22"/>
  <c r="G22" s="1"/>
  <c r="B22" s="1"/>
  <c r="N21"/>
  <c r="M21"/>
  <c r="L21"/>
  <c r="K21"/>
  <c r="J21"/>
  <c r="I21"/>
  <c r="H21"/>
  <c r="G21" s="1"/>
  <c r="M20"/>
  <c r="L20"/>
  <c r="K20" s="1"/>
  <c r="J20" s="1"/>
  <c r="I20" s="1"/>
  <c r="H20" s="1"/>
  <c r="G20" s="1"/>
  <c r="B20" s="1"/>
  <c r="H19"/>
  <c r="G19" s="1"/>
  <c r="F19" s="1"/>
  <c r="E19" s="1"/>
  <c r="D19" s="1"/>
  <c r="C19" s="1"/>
  <c r="B19" s="1"/>
  <c r="H18"/>
  <c r="G18"/>
  <c r="F18" s="1"/>
  <c r="E18" s="1"/>
  <c r="D18" s="1"/>
  <c r="C18" s="1"/>
  <c r="B18" s="1"/>
  <c r="M17"/>
  <c r="L17" s="1"/>
  <c r="K17" s="1"/>
  <c r="J17" s="1"/>
  <c r="I17" s="1"/>
  <c r="H17" s="1"/>
  <c r="G17" s="1"/>
  <c r="B17" s="1"/>
  <c r="M16"/>
  <c r="L16"/>
  <c r="K16" s="1"/>
  <c r="N15"/>
  <c r="M15"/>
  <c r="M103" s="1"/>
  <c r="E15"/>
  <c r="D15"/>
  <c r="C15"/>
  <c r="B51" i="7"/>
  <c r="B25"/>
  <c r="B15"/>
  <c r="B9"/>
  <c r="B73" s="1"/>
  <c r="B86" s="1"/>
  <c r="B112" i="20"/>
  <c r="B111"/>
  <c r="B110"/>
  <c r="B109"/>
  <c r="N108"/>
  <c r="M108"/>
  <c r="L108"/>
  <c r="K108"/>
  <c r="J108"/>
  <c r="I108"/>
  <c r="H108"/>
  <c r="G108"/>
  <c r="F108"/>
  <c r="E108"/>
  <c r="D108"/>
  <c r="C108"/>
  <c r="B108" s="1"/>
  <c r="B107"/>
  <c r="B106"/>
  <c r="N105"/>
  <c r="N113" s="1"/>
  <c r="M105"/>
  <c r="M113" s="1"/>
  <c r="L105"/>
  <c r="L113" s="1"/>
  <c r="K105"/>
  <c r="K113" s="1"/>
  <c r="J105"/>
  <c r="J113" s="1"/>
  <c r="I105"/>
  <c r="I113" s="1"/>
  <c r="H105"/>
  <c r="H113" s="1"/>
  <c r="G105"/>
  <c r="G113" s="1"/>
  <c r="F105"/>
  <c r="F113" s="1"/>
  <c r="E105"/>
  <c r="E113" s="1"/>
  <c r="D105"/>
  <c r="D113" s="1"/>
  <c r="C105"/>
  <c r="C113" s="1"/>
  <c r="B105"/>
  <c r="B113" s="1"/>
  <c r="B86"/>
  <c r="B85"/>
  <c r="B84"/>
  <c r="B83"/>
  <c r="B82"/>
  <c r="B81"/>
  <c r="B80"/>
  <c r="B79"/>
  <c r="B78"/>
  <c r="B77"/>
  <c r="B76"/>
  <c r="N74"/>
  <c r="M74"/>
  <c r="L74"/>
  <c r="K74"/>
  <c r="J74"/>
  <c r="H74"/>
  <c r="G74"/>
  <c r="F74"/>
  <c r="E74"/>
  <c r="D74"/>
  <c r="C74"/>
  <c r="B73"/>
  <c r="B72"/>
  <c r="B71"/>
  <c r="B70"/>
  <c r="B69"/>
  <c r="B68"/>
  <c r="B66"/>
  <c r="B65"/>
  <c r="B63"/>
  <c r="N62"/>
  <c r="M62"/>
  <c r="L62"/>
  <c r="K62"/>
  <c r="J62"/>
  <c r="H62"/>
  <c r="G62"/>
  <c r="F62"/>
  <c r="E62"/>
  <c r="B62"/>
  <c r="B61"/>
  <c r="B60"/>
  <c r="B59"/>
  <c r="B54"/>
  <c r="B53"/>
  <c r="B52"/>
  <c r="B51"/>
  <c r="F50"/>
  <c r="E50"/>
  <c r="D50"/>
  <c r="C50"/>
  <c r="B50"/>
  <c r="B49"/>
  <c r="B48"/>
  <c r="M47"/>
  <c r="L47"/>
  <c r="K47" s="1"/>
  <c r="J47" s="1"/>
  <c r="H47" s="1"/>
  <c r="G47" s="1"/>
  <c r="F47" s="1"/>
  <c r="E47" s="1"/>
  <c r="D47" s="1"/>
  <c r="C47" s="1"/>
  <c r="B47" s="1"/>
  <c r="M46"/>
  <c r="L46" s="1"/>
  <c r="K46" s="1"/>
  <c r="J46" s="1"/>
  <c r="H46" s="1"/>
  <c r="G46" s="1"/>
  <c r="F46" s="1"/>
  <c r="E46" s="1"/>
  <c r="D46" s="1"/>
  <c r="C46" s="1"/>
  <c r="B46" s="1"/>
  <c r="M45"/>
  <c r="L45"/>
  <c r="K45" s="1"/>
  <c r="J45" s="1"/>
  <c r="H45" s="1"/>
  <c r="G45" s="1"/>
  <c r="F45" s="1"/>
  <c r="E45" s="1"/>
  <c r="D45" s="1"/>
  <c r="C45" s="1"/>
  <c r="B45" s="1"/>
  <c r="M44"/>
  <c r="L44" s="1"/>
  <c r="K44" s="1"/>
  <c r="J44" s="1"/>
  <c r="H44" s="1"/>
  <c r="G44" s="1"/>
  <c r="F44" s="1"/>
  <c r="E44" s="1"/>
  <c r="D44" s="1"/>
  <c r="C44" s="1"/>
  <c r="B44" s="1"/>
  <c r="M43"/>
  <c r="L43"/>
  <c r="K43" s="1"/>
  <c r="B42"/>
  <c r="N41"/>
  <c r="M41"/>
  <c r="B39"/>
  <c r="B38"/>
  <c r="B32"/>
  <c r="N31"/>
  <c r="M31"/>
  <c r="L31"/>
  <c r="K31"/>
  <c r="J31"/>
  <c r="I31"/>
  <c r="H31"/>
  <c r="G31"/>
  <c r="F31"/>
  <c r="E31"/>
  <c r="D31"/>
  <c r="C31"/>
  <c r="B31" s="1"/>
  <c r="B30"/>
  <c r="B29"/>
  <c r="B24"/>
  <c r="B23"/>
  <c r="B22"/>
  <c r="N21"/>
  <c r="M21"/>
  <c r="L21"/>
  <c r="K21"/>
  <c r="J21"/>
  <c r="I21"/>
  <c r="H21"/>
  <c r="G21"/>
  <c r="F21"/>
  <c r="E21"/>
  <c r="D21"/>
  <c r="C21"/>
  <c r="B21" s="1"/>
  <c r="M20"/>
  <c r="L20" s="1"/>
  <c r="K20" s="1"/>
  <c r="J20" s="1"/>
  <c r="B20" s="1"/>
  <c r="B19"/>
  <c r="B18"/>
  <c r="M17"/>
  <c r="L17"/>
  <c r="K17" s="1"/>
  <c r="J17" s="1"/>
  <c r="B17" s="1"/>
  <c r="M16"/>
  <c r="L16" s="1"/>
  <c r="N15"/>
  <c r="N103" s="1"/>
  <c r="I15"/>
  <c r="I103" s="1"/>
  <c r="I115" s="1"/>
  <c r="H15"/>
  <c r="H103" s="1"/>
  <c r="G15"/>
  <c r="F15"/>
  <c r="E15"/>
  <c r="D15"/>
  <c r="C15"/>
  <c r="C103" s="1"/>
  <c r="C115" s="1"/>
  <c r="K16" l="1"/>
  <c r="L15"/>
  <c r="J43"/>
  <c r="K41"/>
  <c r="D27" i="22"/>
  <c r="C27" s="1"/>
  <c r="B27" s="1"/>
  <c r="E21"/>
  <c r="D36"/>
  <c r="E31"/>
  <c r="K43"/>
  <c r="L41"/>
  <c r="D64"/>
  <c r="C64" s="1"/>
  <c r="B64" s="1"/>
  <c r="E62"/>
  <c r="B62" s="1"/>
  <c r="H115" i="20"/>
  <c r="N115"/>
  <c r="J16" i="22"/>
  <c r="K15"/>
  <c r="C23"/>
  <c r="D21"/>
  <c r="K43" i="23"/>
  <c r="L41"/>
  <c r="M15" i="20"/>
  <c r="M103" s="1"/>
  <c r="M115" s="1"/>
  <c r="L41"/>
  <c r="L15" i="22"/>
  <c r="L103" s="1"/>
  <c r="N103"/>
  <c r="L103" i="23"/>
  <c r="L115" s="1"/>
  <c r="I113" i="22"/>
  <c r="H113" s="1"/>
  <c r="G113" s="1"/>
  <c r="F113" s="1"/>
  <c r="E113" s="1"/>
  <c r="D113" s="1"/>
  <c r="C113" s="1"/>
  <c r="B113" s="1"/>
  <c r="O15" i="23"/>
  <c r="K41" i="22" l="1"/>
  <c r="J43"/>
  <c r="C36"/>
  <c r="D31"/>
  <c r="H43" i="20"/>
  <c r="J41"/>
  <c r="J16"/>
  <c r="K15"/>
  <c r="K103" s="1"/>
  <c r="K115" s="1"/>
  <c r="K103" i="22"/>
  <c r="J43" i="23"/>
  <c r="K41"/>
  <c r="K103" s="1"/>
  <c r="K115" s="1"/>
  <c r="B23" i="22"/>
  <c r="C21"/>
  <c r="I16"/>
  <c r="J15"/>
  <c r="L103" i="20"/>
  <c r="L115" s="1"/>
  <c r="B21" i="22" l="1"/>
  <c r="J15" i="20"/>
  <c r="B16"/>
  <c r="G43"/>
  <c r="H41"/>
  <c r="B36" i="22"/>
  <c r="C31"/>
  <c r="B31" s="1"/>
  <c r="H16"/>
  <c r="I15"/>
  <c r="H43" i="23"/>
  <c r="J41"/>
  <c r="J103" s="1"/>
  <c r="J115" s="1"/>
  <c r="I43" i="22"/>
  <c r="J41"/>
  <c r="J103" s="1"/>
  <c r="F43" i="20" l="1"/>
  <c r="G41"/>
  <c r="G103" s="1"/>
  <c r="G115" s="1"/>
  <c r="J103"/>
  <c r="J115" s="1"/>
  <c r="B15"/>
  <c r="I41" i="22"/>
  <c r="H41" s="1"/>
  <c r="G41" s="1"/>
  <c r="F41" s="1"/>
  <c r="E41" s="1"/>
  <c r="H43"/>
  <c r="G43" s="1"/>
  <c r="F43" s="1"/>
  <c r="E43" s="1"/>
  <c r="D43" s="1"/>
  <c r="C43" s="1"/>
  <c r="B43" s="1"/>
  <c r="G43" i="23"/>
  <c r="H41"/>
  <c r="G16" i="22"/>
  <c r="H15"/>
  <c r="E43" i="20" l="1"/>
  <c r="F41"/>
  <c r="F103" s="1"/>
  <c r="F115" s="1"/>
  <c r="I103" i="22"/>
  <c r="H103" s="1"/>
  <c r="G103" s="1"/>
  <c r="G15"/>
  <c r="F43" i="23"/>
  <c r="G41"/>
  <c r="G103" s="1"/>
  <c r="G115" s="1"/>
  <c r="D41" i="22"/>
  <c r="E103"/>
  <c r="E115" s="1"/>
  <c r="O15" i="20"/>
  <c r="D43" l="1"/>
  <c r="E41"/>
  <c r="E103" s="1"/>
  <c r="E115" s="1"/>
  <c r="C41" i="22"/>
  <c r="D103"/>
  <c r="D115" s="1"/>
  <c r="E43" i="23"/>
  <c r="F41"/>
  <c r="F103" s="1"/>
  <c r="F115" s="1"/>
  <c r="B16" i="22"/>
  <c r="F15"/>
  <c r="B15" s="1"/>
  <c r="O15" s="1"/>
  <c r="D43" i="23" l="1"/>
  <c r="E41"/>
  <c r="E103" s="1"/>
  <c r="E115" s="1"/>
  <c r="B41" i="22"/>
  <c r="C103"/>
  <c r="C43" i="20"/>
  <c r="B43" s="1"/>
  <c r="D41"/>
  <c r="B41" l="1"/>
  <c r="B103" s="1"/>
  <c r="B115" s="1"/>
  <c r="O115" s="1"/>
  <c r="D103"/>
  <c r="D115" s="1"/>
  <c r="C43" i="23"/>
  <c r="B43" s="1"/>
  <c r="D41"/>
  <c r="B103" i="22"/>
  <c r="C115"/>
  <c r="B115" s="1"/>
  <c r="O115" s="1"/>
  <c r="B41" i="23" l="1"/>
  <c r="B103" s="1"/>
  <c r="B115" s="1"/>
  <c r="D103"/>
  <c r="D115" s="1"/>
  <c r="O115" l="1"/>
  <c r="D15" i="21"/>
  <c r="C16"/>
  <c r="C9"/>
  <c r="C10"/>
  <c r="C18"/>
  <c r="C20"/>
  <c r="C32"/>
  <c r="C26"/>
  <c r="C29"/>
  <c r="C19"/>
  <c r="C11"/>
</calcChain>
</file>

<file path=xl/sharedStrings.xml><?xml version="1.0" encoding="utf-8"?>
<sst xmlns="http://schemas.openxmlformats.org/spreadsheetml/2006/main" count="552" uniqueCount="160">
  <si>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</si>
  <si>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</si>
  <si>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</si>
  <si>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</si>
  <si>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</si>
  <si>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</si>
  <si>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</si>
  <si>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</si>
  <si>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</si>
  <si>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</si>
  <si>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</si>
  <si>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</si>
  <si>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</si>
  <si>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</si>
  <si>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</si>
  <si>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</si>
  <si>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</si>
  <si>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</si>
  <si>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</si>
  <si>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</si>
  <si>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</si>
  <si>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</si>
  <si>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</si>
  <si>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</si>
  <si>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</si>
  <si>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</si>
  <si>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</si>
  <si>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</si>
  <si>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</si>
  <si>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</si>
  <si>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</si>
  <si>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</si>
  <si>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</si>
  <si>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</si>
  <si>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</si>
  <si>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</si>
  <si>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</si>
  <si>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</si>
  <si>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</si>
  <si>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</si>
  <si>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</si>
  <si>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</si>
  <si>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</si>
  <si>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</si>
  <si>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</si>
  <si>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</si>
  <si>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</si>
  <si>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</si>
  <si>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</si>
  <si>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</si>
  <si>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</si>
  <si>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</si>
  <si>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</si>
  <si>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</si>
  <si>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</si>
  <si>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</si>
  <si>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</si>
  <si>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</si>
  <si>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</si>
  <si>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</si>
  <si>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</si>
  <si>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</si>
  <si>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</si>
  <si>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</si>
  <si>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</si>
  <si>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</si>
  <si>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</si>
  <si>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</si>
  <si>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</si>
  <si>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</si>
  <si>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</si>
  <si>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</si>
  <si>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</si>
  <si>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</si>
  <si>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</si>
  <si>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</si>
  <si>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</si>
  <si>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</si>
  <si>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</si>
  <si>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</si>
  <si>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</si>
  <si>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</si>
  <si>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Octubre </t>
  </si>
  <si>
    <t>Noviembre</t>
  </si>
  <si>
    <t>Diciembre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</si>
  <si>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</si>
  <si>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</si>
  <si>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</si>
  <si>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</si>
  <si>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</si>
  <si>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</si>
  <si>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 xml:space="preserve">Total </t>
  </si>
  <si>
    <t>MINISTERIO DE DEFENSA</t>
  </si>
  <si>
    <t>CUERPO ESPECIALIZADO EN SEGURIDAD FRONTERIZA TERRESTRE (CESFRONT.)</t>
  </si>
  <si>
    <t xml:space="preserve"> Auditor Interno del CESFRONT.</t>
  </si>
  <si>
    <t xml:space="preserve"> Revisado por:</t>
  </si>
  <si>
    <t xml:space="preserve">Lcda. CARMEN JACQ. MELO TERRERO                                                                           </t>
  </si>
  <si>
    <t xml:space="preserve"> Encargada de Presupuesto del CESFRONT.                                                                       </t>
  </si>
  <si>
    <t xml:space="preserve">                           Capitan Contadora, E.R.                                                   </t>
  </si>
  <si>
    <t xml:space="preserve">                                  Preparado por:                                                                                                                          </t>
  </si>
  <si>
    <t xml:space="preserve">                                                                                                        Sub. Directora Financiera del CESFRONT.</t>
  </si>
  <si>
    <t xml:space="preserve">                                                                                                                             Autorizado por:</t>
  </si>
  <si>
    <t>Fuente: [Sistema Integrado de Gestión Financiera]</t>
  </si>
  <si>
    <t xml:space="preserve"> Preparado por:                                                                                                                          </t>
  </si>
  <si>
    <t>Autorizado por:</t>
  </si>
  <si>
    <t>Marzo</t>
  </si>
  <si>
    <t>Abril</t>
  </si>
  <si>
    <t>Mayo</t>
  </si>
  <si>
    <t>Junio</t>
  </si>
  <si>
    <t>2.1.3 - DIETAS Y GASTOS DE REPRESENTACION</t>
  </si>
  <si>
    <t>2.4.6 - SUBVENCIONES</t>
  </si>
  <si>
    <t>2.6.10 -TERRENO URBANO</t>
  </si>
  <si>
    <t>2.6.11-OBJETO DE VALOR</t>
  </si>
  <si>
    <t>2.9.23- INTERESES DE LA DEUDA PUBLICA COMERCIAL</t>
  </si>
  <si>
    <t>Julio</t>
  </si>
  <si>
    <t>Agosto</t>
  </si>
  <si>
    <t>Septiembre</t>
  </si>
  <si>
    <t xml:space="preserve">                                                                                                                                                                                                    Auditor Interno del CESFRONT.</t>
  </si>
  <si>
    <t xml:space="preserve">                                                                                                                                                                                                 Revisado por:</t>
  </si>
  <si>
    <t xml:space="preserve">Lic. MONICA ACOSTA,  </t>
  </si>
  <si>
    <t>Capitan Contador, F.A.R.D.</t>
  </si>
  <si>
    <t>Fuente: [Sistema Integrado de Gestion Financiera]</t>
  </si>
  <si>
    <t>Presupuesto Aprobado Año 2020</t>
  </si>
  <si>
    <t xml:space="preserve">                                                                                                                     Capitan  Contadora, E.R.D.</t>
  </si>
  <si>
    <t xml:space="preserve">                                                                                                        Lcdo. </t>
  </si>
  <si>
    <t>Sud Director Financiero del CESFRONT.</t>
  </si>
  <si>
    <t xml:space="preserve">                                           Preparado por:                                                                                                                          </t>
  </si>
  <si>
    <t>Año 2021</t>
  </si>
  <si>
    <t>Capitan de Corbeta  Contador, A.R.D.</t>
  </si>
  <si>
    <t xml:space="preserve">                                                                                                                      Mayor Contador, E.R.D.</t>
  </si>
  <si>
    <t>Mayor Contador, E.R.D.</t>
  </si>
  <si>
    <t>Fecha de registro: hasta el 02 de julio del 2021</t>
  </si>
  <si>
    <t>Fecha de imputación: hasta el 30 de junio del 2021</t>
  </si>
  <si>
    <t>Teniente de Navío Contadora</t>
  </si>
  <si>
    <t xml:space="preserve"> Encargada de Presupuesto del CESFronT.                                                                       </t>
  </si>
  <si>
    <t>Lic. RAMÓN  R. REYNOSO AMADOR,</t>
  </si>
  <si>
    <t xml:space="preserve">                                                                                                                                                                                          Lic. WILLIAM LEITH DE LEÓN, </t>
  </si>
  <si>
    <t xml:space="preserve">                                                                                                                                                                                               Capitán de Corbeta  Contador, A.R.D.</t>
  </si>
  <si>
    <t>CUERPO ESPECIALIZADO EN SEGURIDAD FRONTERIZA TERRESTRE, (CESFronT.)</t>
  </si>
  <si>
    <t>Enero</t>
  </si>
  <si>
    <t>Febrero</t>
  </si>
  <si>
    <t xml:space="preserve">                                                                                                                                                                                                    Auditor Interno del CESFronT.</t>
  </si>
  <si>
    <r>
      <t xml:space="preserve">LEOMARY MELINA FRANCO MARTÍNEZ, </t>
    </r>
    <r>
      <rPr>
        <sz val="11"/>
        <color theme="1"/>
        <rFont val="Calibri"/>
        <family val="2"/>
        <scheme val="minor"/>
      </rPr>
      <t>MEF</t>
    </r>
  </si>
  <si>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LEOMARY MELINA FRANCO MARTÍNEZ,</t>
    </r>
    <r>
      <rPr>
        <sz val="11"/>
        <color theme="1"/>
        <rFont val="Calibri"/>
        <family val="2"/>
        <scheme val="minor"/>
      </rPr>
      <t>MEF</t>
    </r>
  </si>
  <si>
    <t>Sud Director Financiero del CESFronT.</t>
  </si>
  <si>
    <t>Fecha de imputación: hasta el 31 de diciembre del 2021</t>
  </si>
  <si>
    <t>Fecha de registro: hasta el 04 de enero del 2022</t>
  </si>
  <si>
    <t>Presupuesto Aprobado Año 2022</t>
  </si>
  <si>
    <t xml:space="preserve">LEOMARY MELINA FRANCO MARTÍNEZ, MEF.                                                                    </t>
  </si>
  <si>
    <t xml:space="preserve">                                        Tte.  De Navío Contadora, ARD.                                            </t>
  </si>
  <si>
    <t xml:space="preserve">                                                                                                        Sub. Director Financiero del CESFronT.</t>
  </si>
  <si>
    <t xml:space="preserve"> Auditor Interno del CESFronT.</t>
  </si>
  <si>
    <t>CUERPO ESPECIALIZADO DE  SEGURIDAD FRONTERIZA TERRESTRE (CESFronT.)</t>
  </si>
  <si>
    <t>Año 2022</t>
  </si>
  <si>
    <t xml:space="preserve">                                                                                                        Lic. RAMÓN R. REYNOSO AMADOR,</t>
  </si>
  <si>
    <t xml:space="preserve">Lic. WILLIAM LEITH DE LEÓN, </t>
  </si>
  <si>
    <t>CUERPO ESPECIALIZADO DE SEGURIDAD FRONTERIZA TERRESTRE, (CESFronT.)</t>
  </si>
  <si>
    <t>Sud-Director Financiero del CESFronT</t>
  </si>
  <si>
    <t>Fecha de registro:  el 03 de mayo del 2022</t>
  </si>
  <si>
    <t>Fecha de imputación: hasta el 30 de abril del 2022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</si>
</sst>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  <numFmt numFmtId="166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8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left" vertical="center" wrapText="1" indent="2"/>
    </xf>
    <xf numFmtId="0" fontId="0" fillId="0" borderId="0" xfId="0" applyFill="1" applyBorder="1"/>
    <xf numFmtId="165" fontId="0" fillId="0" borderId="0" xfId="0" applyNumberForma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165" fontId="1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" fontId="0" fillId="0" borderId="0" xfId="0" applyNumberFormat="1"/>
    <xf numFmtId="43" fontId="1" fillId="0" borderId="0" xfId="1" applyFont="1" applyBorder="1"/>
    <xf numFmtId="0" fontId="1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4" fontId="1" fillId="0" borderId="0" xfId="0" applyNumberFormat="1" applyFont="1"/>
    <xf numFmtId="2" fontId="0" fillId="0" borderId="0" xfId="0" applyNumberFormat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43" fontId="4" fillId="0" borderId="0" xfId="1" applyFont="1" applyBorder="1"/>
    <xf numFmtId="2" fontId="1" fillId="0" borderId="0" xfId="0" applyNumberFormat="1" applyFont="1"/>
    <xf numFmtId="2" fontId="0" fillId="0" borderId="0" xfId="1" applyNumberFormat="1" applyFont="1"/>
    <xf numFmtId="4" fontId="0" fillId="0" borderId="0" xfId="0" applyNumberFormat="1" applyBorder="1"/>
    <xf numFmtId="2" fontId="1" fillId="0" borderId="0" xfId="1" applyNumberFormat="1" applyFont="1"/>
    <xf numFmtId="4" fontId="1" fillId="0" borderId="0" xfId="0" applyNumberFormat="1" applyFont="1" applyBorder="1"/>
    <xf numFmtId="0" fontId="0" fillId="0" borderId="0" xfId="0" applyAlignment="1">
      <alignment horizontal="center"/>
    </xf>
    <xf numFmtId="4" fontId="0" fillId="0" borderId="0" xfId="0" applyNumberFormat="1" applyFill="1" applyBorder="1"/>
    <xf numFmtId="2" fontId="4" fillId="0" borderId="0" xfId="1" applyNumberFormat="1" applyFont="1"/>
    <xf numFmtId="2" fontId="1" fillId="0" borderId="0" xfId="0" applyNumberFormat="1" applyFont="1" applyAlignment="1"/>
    <xf numFmtId="4" fontId="0" fillId="0" borderId="0" xfId="0" applyNumberFormat="1" applyBorder="1" applyAlignment="1"/>
    <xf numFmtId="2" fontId="1" fillId="0" borderId="0" xfId="1" applyNumberFormat="1" applyFont="1" applyAlignment="1"/>
    <xf numFmtId="165" fontId="1" fillId="0" borderId="0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43" fontId="1" fillId="3" borderId="0" xfId="1" applyFont="1" applyFill="1" applyBorder="1" applyAlignment="1">
      <alignment horizontal="right" vertical="center" wrapText="1"/>
    </xf>
    <xf numFmtId="2" fontId="1" fillId="0" borderId="0" xfId="1" applyNumberFormat="1" applyFont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43" fontId="1" fillId="0" borderId="0" xfId="0" applyNumberFormat="1" applyFont="1"/>
    <xf numFmtId="43" fontId="0" fillId="0" borderId="0" xfId="0" applyNumberFormat="1"/>
    <xf numFmtId="43" fontId="0" fillId="0" borderId="0" xfId="0" applyNumberFormat="1" applyFont="1"/>
    <xf numFmtId="2" fontId="4" fillId="0" borderId="0" xfId="1" applyNumberFormat="1" applyFont="1" applyAlignment="1">
      <alignment vertical="center" wrapText="1"/>
    </xf>
    <xf numFmtId="43" fontId="1" fillId="3" borderId="2" xfId="1" applyFont="1" applyFill="1" applyBorder="1" applyAlignment="1">
      <alignment horizontal="center" vertical="center" wrapText="1"/>
    </xf>
    <xf numFmtId="43" fontId="0" fillId="0" borderId="0" xfId="1" applyFont="1" applyAlignment="1">
      <alignment vertical="center"/>
    </xf>
    <xf numFmtId="4" fontId="1" fillId="0" borderId="0" xfId="1" applyNumberFormat="1" applyFont="1" applyAlignment="1">
      <alignment vertical="center" wrapText="1"/>
    </xf>
    <xf numFmtId="4" fontId="0" fillId="0" borderId="0" xfId="1" applyNumberFormat="1" applyFont="1" applyAlignment="1">
      <alignment vertical="center" wrapText="1"/>
    </xf>
    <xf numFmtId="164" fontId="0" fillId="0" borderId="0" xfId="0" applyNumberFormat="1"/>
    <xf numFmtId="2" fontId="1" fillId="4" borderId="0" xfId="1" applyNumberFormat="1" applyFont="1" applyFill="1" applyAlignment="1">
      <alignment vertical="center" wrapText="1"/>
    </xf>
    <xf numFmtId="43" fontId="4" fillId="0" borderId="0" xfId="1" applyFont="1"/>
    <xf numFmtId="4" fontId="4" fillId="0" borderId="0" xfId="1" applyNumberFormat="1" applyFont="1" applyAlignment="1">
      <alignment vertical="center" wrapText="1"/>
    </xf>
    <xf numFmtId="4" fontId="0" fillId="0" borderId="0" xfId="0" applyNumberFormat="1" applyAlignment="1">
      <alignment wrapText="1"/>
    </xf>
    <xf numFmtId="43" fontId="0" fillId="0" borderId="0" xfId="1" applyFont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3" fontId="4" fillId="0" borderId="0" xfId="1" applyFont="1" applyAlignment="1">
      <alignment vertical="center" wrapText="1"/>
    </xf>
    <xf numFmtId="2" fontId="0" fillId="0" borderId="0" xfId="0" applyNumberFormat="1" applyAlignment="1">
      <alignment wrapText="1"/>
    </xf>
    <xf numFmtId="0" fontId="1" fillId="0" borderId="0" xfId="0" applyFon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3">
    <cellStyle name="Comma_D2006" xfId="2"/>
    <cellStyle name="Millares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4</xdr:row>
      <xdr:rowOff>57150</xdr:rowOff>
    </xdr:from>
    <xdr:to>
      <xdr:col>13</xdr:col>
      <xdr:colOff>9525</xdr:colOff>
      <xdr:row>12</xdr:row>
      <xdr:rowOff>9525</xdr:rowOff>
    </xdr:to>
    <xdr:pic>
      <xdr:nvPicPr>
        <xdr:cNvPr id="2" name="Picture 4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01575" y="971550"/>
          <a:ext cx="282892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6</xdr:row>
      <xdr:rowOff>28575</xdr:rowOff>
    </xdr:from>
    <xdr:to>
      <xdr:col>0</xdr:col>
      <xdr:colOff>2581275</xdr:colOff>
      <xdr:row>10</xdr:row>
      <xdr:rowOff>171450</xdr:rowOff>
    </xdr:to>
    <xdr:pic>
      <xdr:nvPicPr>
        <xdr:cNvPr id="3" name="2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3825" y="13335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1</xdr:rowOff>
    </xdr:from>
    <xdr:to>
      <xdr:col>0</xdr:col>
      <xdr:colOff>1028700</xdr:colOff>
      <xdr:row>3</xdr:row>
      <xdr:rowOff>76201</xdr:rowOff>
    </xdr:to>
    <xdr:sp macro="" textlink="">
      <xdr:nvSpPr>
        <xdr:cNvPr id="2" name="Rectangle 2"/>
        <xdr:cNvSpPr/>
      </xdr:nvSpPr>
      <xdr:spPr>
        <a:xfrm>
          <a:off x="190500" y="238126"/>
          <a:ext cx="838200" cy="3905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952500</xdr:colOff>
      <xdr:row>0</xdr:row>
      <xdr:rowOff>190500</xdr:rowOff>
    </xdr:from>
    <xdr:to>
      <xdr:col>2</xdr:col>
      <xdr:colOff>785566</xdr:colOff>
      <xdr:row>3</xdr:row>
      <xdr:rowOff>153550</xdr:rowOff>
    </xdr:to>
    <xdr:sp macro="" textlink="">
      <xdr:nvSpPr>
        <xdr:cNvPr id="3" name="Rectangle 3"/>
        <xdr:cNvSpPr/>
      </xdr:nvSpPr>
      <xdr:spPr>
        <a:xfrm>
          <a:off x="6753225" y="190500"/>
          <a:ext cx="1195141" cy="5155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952500</xdr:colOff>
      <xdr:row>0</xdr:row>
      <xdr:rowOff>19051</xdr:rowOff>
    </xdr:from>
    <xdr:to>
      <xdr:col>2</xdr:col>
      <xdr:colOff>838200</xdr:colOff>
      <xdr:row>4</xdr:row>
      <xdr:rowOff>152400</xdr:rowOff>
    </xdr:to>
    <xdr:pic>
      <xdr:nvPicPr>
        <xdr:cNvPr id="4" name="Picture 4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753225" y="19051"/>
          <a:ext cx="1247775" cy="1000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0</xdr:col>
      <xdr:colOff>1514475</xdr:colOff>
      <xdr:row>3</xdr:row>
      <xdr:rowOff>133350</xdr:rowOff>
    </xdr:to>
    <xdr:pic>
      <xdr:nvPicPr>
        <xdr:cNvPr id="5" name="2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14097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3</xdr:row>
      <xdr:rowOff>152400</xdr:rowOff>
    </xdr:from>
    <xdr:to>
      <xdr:col>12</xdr:col>
      <xdr:colOff>914400</xdr:colOff>
      <xdr:row>10</xdr:row>
      <xdr:rowOff>114300</xdr:rowOff>
    </xdr:to>
    <xdr:pic>
      <xdr:nvPicPr>
        <xdr:cNvPr id="2" name="Picture 4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01575" y="866775"/>
          <a:ext cx="279082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5</xdr:row>
      <xdr:rowOff>85725</xdr:rowOff>
    </xdr:from>
    <xdr:to>
      <xdr:col>0</xdr:col>
      <xdr:colOff>2505075</xdr:colOff>
      <xdr:row>10</xdr:row>
      <xdr:rowOff>28575</xdr:rowOff>
    </xdr:to>
    <xdr:pic>
      <xdr:nvPicPr>
        <xdr:cNvPr id="3" name="2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350" y="1190625"/>
          <a:ext cx="23717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1</xdr:rowOff>
    </xdr:from>
    <xdr:to>
      <xdr:col>0</xdr:col>
      <xdr:colOff>1028700</xdr:colOff>
      <xdr:row>3</xdr:row>
      <xdr:rowOff>76201</xdr:rowOff>
    </xdr:to>
    <xdr:sp macro="" textlink="">
      <xdr:nvSpPr>
        <xdr:cNvPr id="2" name="Rectangle 2"/>
        <xdr:cNvSpPr/>
      </xdr:nvSpPr>
      <xdr:spPr>
        <a:xfrm>
          <a:off x="190500" y="238126"/>
          <a:ext cx="838200" cy="3905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952500</xdr:colOff>
      <xdr:row>0</xdr:row>
      <xdr:rowOff>190500</xdr:rowOff>
    </xdr:from>
    <xdr:to>
      <xdr:col>2</xdr:col>
      <xdr:colOff>785566</xdr:colOff>
      <xdr:row>3</xdr:row>
      <xdr:rowOff>153550</xdr:rowOff>
    </xdr:to>
    <xdr:sp macro="" textlink="">
      <xdr:nvSpPr>
        <xdr:cNvPr id="3" name="Rectangle 3"/>
        <xdr:cNvSpPr/>
      </xdr:nvSpPr>
      <xdr:spPr>
        <a:xfrm>
          <a:off x="6753225" y="190500"/>
          <a:ext cx="1195141" cy="5155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890589</xdr:colOff>
      <xdr:row>0</xdr:row>
      <xdr:rowOff>57151</xdr:rowOff>
    </xdr:from>
    <xdr:to>
      <xdr:col>2</xdr:col>
      <xdr:colOff>947738</xdr:colOff>
      <xdr:row>4</xdr:row>
      <xdr:rowOff>57150</xdr:rowOff>
    </xdr:to>
    <xdr:pic>
      <xdr:nvPicPr>
        <xdr:cNvPr id="4" name="Picture 4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91314" y="57151"/>
          <a:ext cx="1419224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1219200</xdr:colOff>
      <xdr:row>3</xdr:row>
      <xdr:rowOff>185221</xdr:rowOff>
    </xdr:to>
    <xdr:pic>
      <xdr:nvPicPr>
        <xdr:cNvPr id="5" name="2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219200" cy="613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504825</xdr:colOff>
      <xdr:row>3</xdr:row>
      <xdr:rowOff>66675</xdr:rowOff>
    </xdr:from>
    <xdr:to>
      <xdr:col>13</xdr:col>
      <xdr:colOff>180975</xdr:colOff>
      <xdr:row>10</xdr:row>
      <xdr:rowOff>28575</xdr:rowOff>
    </xdr:to>
    <xdr:pic>
      <xdr:nvPicPr>
        <xdr:cNvPr id="2" name="Picture 4" descr="logo 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077825" y="781050"/>
          <a:ext cx="252412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5</xdr:row>
      <xdr:rowOff>19050</xdr:rowOff>
    </xdr:from>
    <xdr:to>
      <xdr:col>0</xdr:col>
      <xdr:colOff>2667000</xdr:colOff>
      <xdr:row>9</xdr:row>
      <xdr:rowOff>152400</xdr:rowOff>
    </xdr:to>
    <xdr:pic>
      <xdr:nvPicPr>
        <xdr:cNvPr id="3" name="2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2395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9"/>
  <sheetViews>
    <sheetView showGridLines="0" topLeftCell="A10" workbookViewId="0">
      <selection activeCell="A124" sqref="A124"/>
    </sheetView>
  </sheetViews>
  <sheetFormatPr baseColWidth="10" defaultColWidth="9.140625" defaultRowHeight="15"/>
  <cols>
    <col min="1" max="1" width="48.5703125" customWidth="1"/>
    <col min="2" max="2" width="18.140625" customWidth="1"/>
    <col min="3" max="3" width="15.140625" customWidth="1"/>
    <col min="4" max="4" width="16.42578125" customWidth="1"/>
    <col min="5" max="5" width="14.140625" customWidth="1"/>
    <col min="6" max="6" width="15.85546875" customWidth="1"/>
    <col min="7" max="7" width="15.28515625" customWidth="1"/>
    <col min="8" max="8" width="14.140625" bestFit="1" customWidth="1"/>
    <col min="9" max="9" width="15.7109375" customWidth="1"/>
    <col min="10" max="10" width="15.140625" bestFit="1" customWidth="1"/>
    <col min="11" max="12" width="14.28515625" customWidth="1"/>
    <col min="13" max="13" width="14.140625" customWidth="1"/>
    <col min="14" max="14" width="14.7109375" customWidth="1"/>
    <col min="15" max="15" width="0.28515625" customWidth="1"/>
    <col min="16" max="16" width="13.42578125" customWidth="1"/>
  </cols>
  <sheetData>
    <row r="1" spans="1:16" ht="18.75">
      <c r="A1" s="79" t="s">
        <v>92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" ht="18.75" customHeight="1">
      <c r="A2" s="79" t="s">
        <v>138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18.75">
      <c r="A3" s="79" t="s">
        <v>127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 ht="15.75" customHeight="1">
      <c r="A4" s="80" t="s">
        <v>90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16">
      <c r="A5" s="78" t="s">
        <v>36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6" ht="15.75" customHeigh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6" ht="1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6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</row>
    <row r="9" spans="1:16">
      <c r="A9" s="45"/>
      <c r="B9" s="45"/>
      <c r="C9" s="45"/>
      <c r="E9" s="12"/>
    </row>
    <row r="10" spans="1:16">
      <c r="A10" s="45"/>
      <c r="B10" s="45"/>
      <c r="C10" s="45"/>
      <c r="E10" s="12"/>
    </row>
    <row r="11" spans="1:16">
      <c r="A11" s="45"/>
      <c r="B11" s="45"/>
      <c r="C11" s="45"/>
      <c r="E11" s="12"/>
    </row>
    <row r="12" spans="1:16" ht="1.5" customHeight="1">
      <c r="A12" s="45"/>
      <c r="B12" s="45"/>
      <c r="C12" s="45"/>
      <c r="E12" s="12"/>
    </row>
    <row r="13" spans="1:16" ht="15.75">
      <c r="A13" s="10" t="s">
        <v>0</v>
      </c>
      <c r="B13" s="11" t="s">
        <v>91</v>
      </c>
      <c r="C13" s="11" t="s">
        <v>139</v>
      </c>
      <c r="D13" s="11" t="s">
        <v>140</v>
      </c>
      <c r="E13" s="11" t="s">
        <v>105</v>
      </c>
      <c r="F13" s="11" t="s">
        <v>106</v>
      </c>
      <c r="G13" s="11" t="s">
        <v>107</v>
      </c>
      <c r="H13" s="11" t="s">
        <v>108</v>
      </c>
      <c r="I13" s="11" t="s">
        <v>114</v>
      </c>
      <c r="J13" s="11" t="s">
        <v>115</v>
      </c>
      <c r="K13" s="11" t="s">
        <v>116</v>
      </c>
      <c r="L13" s="11" t="s">
        <v>82</v>
      </c>
      <c r="M13" s="11" t="s">
        <v>83</v>
      </c>
      <c r="N13" s="11" t="s">
        <v>84</v>
      </c>
    </row>
    <row r="14" spans="1:16">
      <c r="A14" s="1" t="s">
        <v>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6" ht="12.95" customHeight="1">
      <c r="A15" s="3" t="s">
        <v>2</v>
      </c>
      <c r="B15" s="31">
        <f t="shared" ref="B15:B24" si="0">C15+D15+E15+F15+G15+H15+I15+J15+K15+L15+M15+N15</f>
        <v>94171911.549999997</v>
      </c>
      <c r="C15" s="14">
        <f t="shared" ref="C15:J15" si="1">C16+C17+C20</f>
        <v>11856521.34</v>
      </c>
      <c r="D15" s="14">
        <f t="shared" si="1"/>
        <v>17354609.129999999</v>
      </c>
      <c r="E15" s="14">
        <f t="shared" si="1"/>
        <v>14666509.470000001</v>
      </c>
      <c r="F15" s="14">
        <f t="shared" si="1"/>
        <v>11930044.93</v>
      </c>
      <c r="G15" s="14">
        <f t="shared" si="1"/>
        <v>11879041.699999999</v>
      </c>
      <c r="H15" s="14">
        <f>H16+H17+H20</f>
        <v>14601683.060000001</v>
      </c>
      <c r="I15" s="14">
        <f t="shared" si="1"/>
        <v>11883501.92</v>
      </c>
      <c r="J15" s="14">
        <f t="shared" si="1"/>
        <v>0</v>
      </c>
      <c r="K15" s="14">
        <f>K16+K17+K20</f>
        <v>0</v>
      </c>
      <c r="L15" s="14">
        <f>L16+L17+L20</f>
        <v>0</v>
      </c>
      <c r="M15" s="14">
        <f>M16+M17+M20</f>
        <v>0</v>
      </c>
      <c r="N15" s="14">
        <f>N16+N17+N20</f>
        <v>0</v>
      </c>
      <c r="O15" s="57">
        <f>SUM(B15:H15)</f>
        <v>176460321.18000001</v>
      </c>
    </row>
    <row r="16" spans="1:16" ht="12.95" customHeight="1">
      <c r="A16" s="6" t="s">
        <v>3</v>
      </c>
      <c r="B16" s="39">
        <f t="shared" si="0"/>
        <v>76004530.140000001</v>
      </c>
      <c r="C16" s="30">
        <v>10804581</v>
      </c>
      <c r="D16" s="30">
        <v>10884368</v>
      </c>
      <c r="E16" s="30">
        <v>10897167.640000001</v>
      </c>
      <c r="F16" s="30">
        <v>10884868</v>
      </c>
      <c r="G16" s="30">
        <v>10836368</v>
      </c>
      <c r="H16" s="30">
        <v>10851108</v>
      </c>
      <c r="I16" s="30">
        <v>10846069.5</v>
      </c>
      <c r="J16" s="47">
        <f t="shared" ref="J16:M17" si="2">K16+L16+M16+N16+O16+P16+Q16</f>
        <v>0</v>
      </c>
      <c r="K16" s="47">
        <f t="shared" si="2"/>
        <v>0</v>
      </c>
      <c r="L16" s="47">
        <f t="shared" si="2"/>
        <v>0</v>
      </c>
      <c r="M16" s="47">
        <f t="shared" si="2"/>
        <v>0</v>
      </c>
      <c r="N16" s="30">
        <v>0</v>
      </c>
      <c r="P16" s="30"/>
    </row>
    <row r="17" spans="1:16" ht="12.95" customHeight="1">
      <c r="A17" s="6" t="s">
        <v>4</v>
      </c>
      <c r="B17" s="39">
        <f t="shared" si="0"/>
        <v>17756675.5</v>
      </c>
      <c r="C17" s="30">
        <v>997302.5</v>
      </c>
      <c r="D17" s="30">
        <v>6415165</v>
      </c>
      <c r="E17" s="30">
        <v>3713602.5</v>
      </c>
      <c r="F17" s="30">
        <v>989935</v>
      </c>
      <c r="G17" s="30">
        <v>988095</v>
      </c>
      <c r="H17" s="30">
        <v>3690090.5</v>
      </c>
      <c r="I17" s="30">
        <v>962485</v>
      </c>
      <c r="J17" s="47">
        <f t="shared" si="2"/>
        <v>0</v>
      </c>
      <c r="K17" s="47">
        <f t="shared" si="2"/>
        <v>0</v>
      </c>
      <c r="L17" s="47">
        <f t="shared" si="2"/>
        <v>0</v>
      </c>
      <c r="M17" s="47">
        <f t="shared" si="2"/>
        <v>0</v>
      </c>
      <c r="N17" s="30">
        <v>0</v>
      </c>
      <c r="P17" s="30"/>
    </row>
    <row r="18" spans="1:16" ht="12.95" customHeight="1">
      <c r="A18" s="6" t="s">
        <v>109</v>
      </c>
      <c r="B18" s="39">
        <f t="shared" si="0"/>
        <v>0</v>
      </c>
      <c r="C18" s="42">
        <v>0</v>
      </c>
      <c r="D18" s="42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</row>
    <row r="19" spans="1:16" ht="12.95" customHeight="1">
      <c r="A19" s="6" t="s">
        <v>5</v>
      </c>
      <c r="B19" s="39">
        <f t="shared" si="0"/>
        <v>0</v>
      </c>
      <c r="C19" s="42">
        <v>0</v>
      </c>
      <c r="D19" s="42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</row>
    <row r="20" spans="1:16" ht="12.95" customHeight="1">
      <c r="A20" s="6" t="s">
        <v>6</v>
      </c>
      <c r="B20" s="39">
        <f t="shared" si="0"/>
        <v>410705.91</v>
      </c>
      <c r="C20" s="66">
        <v>54637.84</v>
      </c>
      <c r="D20" s="66">
        <v>55076.13</v>
      </c>
      <c r="E20" s="30">
        <v>55739.33</v>
      </c>
      <c r="F20" s="30">
        <v>55241.93</v>
      </c>
      <c r="G20" s="30">
        <v>54578.7</v>
      </c>
      <c r="H20" s="30">
        <v>60484.56</v>
      </c>
      <c r="I20" s="30">
        <v>74947.42</v>
      </c>
      <c r="J20" s="47">
        <f>K20+L20+M20+N20+O20+P20+Q20</f>
        <v>0</v>
      </c>
      <c r="K20" s="47">
        <f>L20+M20+N20+O20+P20+Q20+R20</f>
        <v>0</v>
      </c>
      <c r="L20" s="47">
        <f>M20+N20+O20+P20+Q20+R20+S20</f>
        <v>0</v>
      </c>
      <c r="M20" s="47">
        <f>N20+O20+P20+Q20+R20+S20+T20</f>
        <v>0</v>
      </c>
      <c r="N20" s="30">
        <v>0</v>
      </c>
      <c r="P20" s="30"/>
    </row>
    <row r="21" spans="1:16" ht="12.95" customHeight="1">
      <c r="A21" s="3" t="s">
        <v>7</v>
      </c>
      <c r="B21" s="31">
        <f t="shared" si="0"/>
        <v>14331332.661</v>
      </c>
      <c r="C21" s="14">
        <f>C22+C23+C24+C25+C26+C27+C28+C29+C30</f>
        <v>1219492.58</v>
      </c>
      <c r="D21" s="14">
        <f>D22+D23+D24+D25+D26+D27+D28+D29+D30</f>
        <v>2778250.87</v>
      </c>
      <c r="E21" s="14">
        <f t="shared" ref="E21:J21" si="3">E22+E23+E24+E25+E26+E27+E28+E29+E30</f>
        <v>1784426.58</v>
      </c>
      <c r="F21" s="14">
        <f t="shared" si="3"/>
        <v>2703081.7199999997</v>
      </c>
      <c r="G21" s="14">
        <f t="shared" si="3"/>
        <v>1952586.9000000001</v>
      </c>
      <c r="H21" s="36">
        <f t="shared" si="3"/>
        <v>2956801.2399999998</v>
      </c>
      <c r="I21" s="14">
        <f t="shared" si="3"/>
        <v>936692.77100000007</v>
      </c>
      <c r="J21" s="14">
        <f t="shared" si="3"/>
        <v>0</v>
      </c>
      <c r="K21" s="14">
        <f>K22+K23+K24+K25+K26+K27+K28+K29+K30</f>
        <v>0</v>
      </c>
      <c r="L21" s="14">
        <f>L22+L23+L24+L25+L26+L27+L28+L29+L30</f>
        <v>0</v>
      </c>
      <c r="M21" s="14">
        <f>M22+M23+M24+M25+M26+M27+M28+M29+M30</f>
        <v>0</v>
      </c>
      <c r="N21" s="14">
        <f>N22+N23+N24+N25+N26+N27+N28+N29+N30</f>
        <v>0</v>
      </c>
    </row>
    <row r="22" spans="1:16" ht="12.95" customHeight="1">
      <c r="A22" s="6" t="s">
        <v>8</v>
      </c>
      <c r="B22" s="39">
        <f t="shared" si="0"/>
        <v>5021731.12</v>
      </c>
      <c r="C22" s="30">
        <v>635892.57999999996</v>
      </c>
      <c r="D22" s="15">
        <v>724038.11</v>
      </c>
      <c r="E22" s="30">
        <v>726447.7</v>
      </c>
      <c r="F22" s="30">
        <v>726511.25</v>
      </c>
      <c r="G22" s="30">
        <v>744843.1</v>
      </c>
      <c r="H22" s="30">
        <v>736506.84</v>
      </c>
      <c r="I22" s="74">
        <v>727491.54</v>
      </c>
      <c r="J22" s="34">
        <v>0</v>
      </c>
      <c r="K22" s="34">
        <v>0</v>
      </c>
      <c r="L22" s="34">
        <v>0</v>
      </c>
      <c r="M22" s="34">
        <v>0</v>
      </c>
      <c r="N22" s="30">
        <v>0</v>
      </c>
      <c r="P22" s="30"/>
    </row>
    <row r="23" spans="1:16" ht="12.95" customHeight="1">
      <c r="A23" s="6" t="s">
        <v>9</v>
      </c>
      <c r="B23" s="39">
        <f t="shared" si="0"/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0">
        <v>0</v>
      </c>
      <c r="I23" s="30">
        <v>0</v>
      </c>
      <c r="J23" s="34">
        <v>0</v>
      </c>
      <c r="K23" s="34">
        <v>0</v>
      </c>
      <c r="L23" s="34">
        <v>0</v>
      </c>
      <c r="M23" s="34">
        <v>0</v>
      </c>
      <c r="N23" s="30">
        <v>0</v>
      </c>
    </row>
    <row r="24" spans="1:16" ht="12.95" customHeight="1">
      <c r="A24" s="6" t="s">
        <v>10</v>
      </c>
      <c r="B24" s="39">
        <f t="shared" si="0"/>
        <v>2102800</v>
      </c>
      <c r="C24" s="30">
        <v>300400</v>
      </c>
      <c r="D24" s="30">
        <v>300400</v>
      </c>
      <c r="E24" s="30">
        <v>300400</v>
      </c>
      <c r="F24" s="30">
        <v>300400</v>
      </c>
      <c r="G24" s="30">
        <v>300400</v>
      </c>
      <c r="H24" s="30">
        <v>300400</v>
      </c>
      <c r="I24" s="74">
        <v>300400</v>
      </c>
      <c r="J24" s="34">
        <v>0</v>
      </c>
      <c r="K24" s="34">
        <v>0</v>
      </c>
      <c r="L24" s="34">
        <v>0</v>
      </c>
      <c r="M24" s="34">
        <v>0</v>
      </c>
      <c r="N24" s="30">
        <v>0</v>
      </c>
    </row>
    <row r="25" spans="1:16" ht="12.95" customHeight="1">
      <c r="A25" s="6" t="s">
        <v>11</v>
      </c>
      <c r="B25" s="34">
        <v>0</v>
      </c>
      <c r="C25" s="34">
        <v>0</v>
      </c>
      <c r="D25" s="34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4">
        <v>0</v>
      </c>
      <c r="K25" s="30">
        <v>0</v>
      </c>
      <c r="L25" s="30">
        <v>0</v>
      </c>
      <c r="M25" s="30">
        <v>0</v>
      </c>
      <c r="N25" s="30">
        <v>0</v>
      </c>
    </row>
    <row r="26" spans="1:16" ht="12.95" customHeight="1">
      <c r="A26" s="6" t="s">
        <v>12</v>
      </c>
      <c r="B26" s="34">
        <v>0</v>
      </c>
      <c r="C26" s="34">
        <v>0</v>
      </c>
      <c r="D26" s="15">
        <v>44545</v>
      </c>
      <c r="E26" s="30">
        <v>44545</v>
      </c>
      <c r="F26" s="30">
        <v>44545</v>
      </c>
      <c r="G26" s="30">
        <v>44545</v>
      </c>
      <c r="H26" s="30">
        <v>44545</v>
      </c>
      <c r="I26" s="74">
        <v>44545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</row>
    <row r="27" spans="1:16" ht="12.95" customHeight="1">
      <c r="A27" s="6" t="s">
        <v>13</v>
      </c>
      <c r="B27" s="34">
        <v>0</v>
      </c>
      <c r="C27" s="34">
        <v>0</v>
      </c>
      <c r="D27" s="34">
        <v>0</v>
      </c>
      <c r="E27" s="30">
        <v>0</v>
      </c>
      <c r="F27" s="30">
        <v>0</v>
      </c>
      <c r="G27" s="30">
        <v>0</v>
      </c>
      <c r="H27" s="30">
        <v>1500000</v>
      </c>
      <c r="I27" s="15">
        <v>-511093.16899999999</v>
      </c>
      <c r="J27" s="34">
        <v>0</v>
      </c>
      <c r="K27" s="34">
        <v>0</v>
      </c>
      <c r="L27" s="34">
        <v>0</v>
      </c>
      <c r="M27" s="34">
        <v>0</v>
      </c>
      <c r="N27" s="30">
        <v>0</v>
      </c>
    </row>
    <row r="28" spans="1:16" ht="12.95" customHeight="1">
      <c r="A28" s="6" t="s">
        <v>14</v>
      </c>
      <c r="B28" s="34">
        <v>0</v>
      </c>
      <c r="C28" s="15">
        <v>283200</v>
      </c>
      <c r="D28" s="15">
        <v>283200</v>
      </c>
      <c r="E28" s="30">
        <v>0</v>
      </c>
      <c r="F28" s="30">
        <v>918591.59</v>
      </c>
      <c r="G28" s="30">
        <v>862798.8</v>
      </c>
      <c r="H28" s="30">
        <v>375349.4</v>
      </c>
      <c r="I28" s="74">
        <v>375349.4</v>
      </c>
      <c r="J28" s="30">
        <v>0</v>
      </c>
      <c r="K28" s="34">
        <v>0</v>
      </c>
      <c r="L28" s="34">
        <v>0</v>
      </c>
      <c r="M28" s="34">
        <v>0</v>
      </c>
      <c r="N28" s="30">
        <v>0</v>
      </c>
    </row>
    <row r="29" spans="1:16" ht="30" customHeight="1">
      <c r="A29" s="6" t="s">
        <v>15</v>
      </c>
      <c r="B29" s="39">
        <f>C29+D29+E29+F29+G29+H29+I29+J29+K29+L29+M29+N29</f>
        <v>2852135.52</v>
      </c>
      <c r="C29" s="30">
        <v>0</v>
      </c>
      <c r="D29" s="69">
        <v>1426067.76</v>
      </c>
      <c r="E29" s="68">
        <v>713033.88</v>
      </c>
      <c r="F29" s="30">
        <v>713033.88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0">
        <v>0</v>
      </c>
    </row>
    <row r="30" spans="1:16" ht="12.95" customHeight="1">
      <c r="A30" s="6" t="s">
        <v>41</v>
      </c>
      <c r="B30" s="39">
        <f>C30+D30+E30+F30+G30+H30+I30+J30+K30+L30+M30+N30</f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0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0">
        <v>0</v>
      </c>
    </row>
    <row r="31" spans="1:16" ht="12.95" customHeight="1">
      <c r="A31" s="3" t="s">
        <v>16</v>
      </c>
      <c r="B31" s="31">
        <f>C31+D31+E31+F31+G31+H31+I31+J31+K31+L31+M31+N31</f>
        <v>58666429.900000006</v>
      </c>
      <c r="C31" s="31">
        <f t="shared" ref="C31:J31" si="4">C32+C33+C34+C35+C36+C37+C38+C39+C40</f>
        <v>6198454.2000000002</v>
      </c>
      <c r="D31" s="31">
        <f t="shared" si="4"/>
        <v>6228234.2000000002</v>
      </c>
      <c r="E31" s="31">
        <f t="shared" si="4"/>
        <v>6002585</v>
      </c>
      <c r="F31" s="31">
        <f t="shared" si="4"/>
        <v>13004311.310000001</v>
      </c>
      <c r="G31" s="31">
        <f t="shared" si="4"/>
        <v>10758600.24</v>
      </c>
      <c r="H31" s="36">
        <f>H32+H33+H35+H36+H37+H38+H39+H40</f>
        <v>10225927.09</v>
      </c>
      <c r="I31" s="14">
        <f t="shared" si="4"/>
        <v>6248317.8599999994</v>
      </c>
      <c r="J31" s="31">
        <f t="shared" si="4"/>
        <v>0</v>
      </c>
      <c r="K31" s="31">
        <f>K32+K33+K34+K35+K36+K37+K38+K39+K40</f>
        <v>0</v>
      </c>
      <c r="L31" s="31">
        <f>L32+L33+L34+L35+L36+L37+L38+L39+L40</f>
        <v>0</v>
      </c>
      <c r="M31" s="31">
        <f>M32+M33+M34+M35+M36+M37+M38+M39+M40</f>
        <v>0</v>
      </c>
      <c r="N31" s="31">
        <f>N32+N33+N34+N35+N36+N37+N38+N39+N40</f>
        <v>0</v>
      </c>
    </row>
    <row r="32" spans="1:16" ht="12.95" customHeight="1">
      <c r="A32" s="6" t="s">
        <v>17</v>
      </c>
      <c r="B32" s="39">
        <f>C32+D32+E32+F32+G32+H32+I32+J32+K32+L32+M32+N32</f>
        <v>24542574.239999998</v>
      </c>
      <c r="C32" s="30">
        <v>3498454.2</v>
      </c>
      <c r="D32" s="15">
        <v>3528234.2</v>
      </c>
      <c r="E32" s="30">
        <v>3302585</v>
      </c>
      <c r="F32" s="30">
        <v>3305312.9</v>
      </c>
      <c r="G32" s="30">
        <v>3806528.22</v>
      </c>
      <c r="H32" s="30">
        <v>3553141.86</v>
      </c>
      <c r="I32" s="74">
        <v>3548317.86</v>
      </c>
      <c r="J32" s="34">
        <v>0</v>
      </c>
      <c r="K32" s="34">
        <v>0</v>
      </c>
      <c r="L32" s="34">
        <v>0</v>
      </c>
      <c r="M32" s="34">
        <v>0</v>
      </c>
      <c r="N32" s="30">
        <v>0</v>
      </c>
    </row>
    <row r="33" spans="1:14" ht="12.95" customHeight="1">
      <c r="A33" s="6" t="s">
        <v>18</v>
      </c>
      <c r="B33" s="30">
        <v>0</v>
      </c>
      <c r="C33" s="34">
        <v>0</v>
      </c>
      <c r="D33" s="34">
        <v>0</v>
      </c>
      <c r="E33" s="34">
        <v>0</v>
      </c>
      <c r="F33" s="30">
        <v>1081914.2</v>
      </c>
      <c r="G33" s="30">
        <v>227150</v>
      </c>
      <c r="H33" s="30">
        <v>2770050</v>
      </c>
      <c r="I33" s="34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</row>
    <row r="34" spans="1:14" ht="24.95" customHeight="1">
      <c r="A34" s="6" t="s">
        <v>19</v>
      </c>
      <c r="B34" s="30">
        <v>0</v>
      </c>
      <c r="C34" s="30">
        <v>0</v>
      </c>
      <c r="D34" s="34">
        <v>0</v>
      </c>
      <c r="E34" s="34">
        <v>0</v>
      </c>
      <c r="F34" s="30">
        <v>30444</v>
      </c>
      <c r="G34" s="30">
        <v>277240.90999999997</v>
      </c>
      <c r="I34" s="34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</row>
    <row r="35" spans="1:14" ht="12.95" customHeight="1">
      <c r="A35" s="6" t="s">
        <v>20</v>
      </c>
      <c r="B35" s="30">
        <v>0</v>
      </c>
      <c r="C35" s="34">
        <v>0</v>
      </c>
      <c r="D35" s="34">
        <v>0</v>
      </c>
      <c r="E35" s="34">
        <v>0</v>
      </c>
      <c r="F35" s="30">
        <v>0</v>
      </c>
      <c r="G35" s="30">
        <v>0</v>
      </c>
      <c r="H35" s="30">
        <v>0</v>
      </c>
      <c r="I35" s="34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</row>
    <row r="36" spans="1:14" ht="30" customHeight="1">
      <c r="A36" s="6" t="s">
        <v>21</v>
      </c>
      <c r="B36" s="30">
        <v>0</v>
      </c>
      <c r="C36" s="34">
        <v>0</v>
      </c>
      <c r="D36" s="34">
        <v>0</v>
      </c>
      <c r="E36" s="34">
        <v>0</v>
      </c>
      <c r="F36" s="30">
        <v>2131467.69</v>
      </c>
      <c r="G36" s="30">
        <v>-28523.61</v>
      </c>
      <c r="H36" s="30">
        <v>48942.27</v>
      </c>
      <c r="I36" s="34">
        <v>0</v>
      </c>
      <c r="J36" s="34">
        <v>0</v>
      </c>
      <c r="K36" s="30">
        <v>0</v>
      </c>
      <c r="L36" s="30">
        <v>0</v>
      </c>
      <c r="M36" s="30">
        <v>0</v>
      </c>
      <c r="N36" s="30">
        <v>0</v>
      </c>
    </row>
    <row r="37" spans="1:14" ht="30" customHeight="1">
      <c r="A37" s="6" t="s">
        <v>22</v>
      </c>
      <c r="B37" s="30">
        <v>0</v>
      </c>
      <c r="C37" s="34">
        <v>0</v>
      </c>
      <c r="D37" s="34">
        <v>0</v>
      </c>
      <c r="E37" s="34">
        <v>0</v>
      </c>
      <c r="F37" s="30">
        <v>1364884.24</v>
      </c>
      <c r="G37" s="30">
        <v>-20667.18</v>
      </c>
      <c r="H37" s="30">
        <v>187172.32</v>
      </c>
      <c r="I37" s="34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</row>
    <row r="38" spans="1:14" ht="12.95" customHeight="1">
      <c r="A38" s="6" t="s">
        <v>23</v>
      </c>
      <c r="B38" s="39">
        <f>C38+D38+E38+F38+G38+H38+I38+J38+K38+L38+M38+N38</f>
        <v>20215141.669999998</v>
      </c>
      <c r="C38" s="15">
        <v>2700000</v>
      </c>
      <c r="D38" s="15">
        <v>2700000</v>
      </c>
      <c r="E38" s="15">
        <v>2700000</v>
      </c>
      <c r="F38" s="30">
        <v>3226617.29</v>
      </c>
      <c r="G38" s="30">
        <v>3479712.33</v>
      </c>
      <c r="H38" s="30">
        <v>2708812.05</v>
      </c>
      <c r="I38" s="74">
        <v>2700000</v>
      </c>
      <c r="J38" s="34">
        <v>0</v>
      </c>
      <c r="K38" s="34">
        <v>0</v>
      </c>
      <c r="L38" s="34">
        <v>0</v>
      </c>
      <c r="M38" s="34">
        <v>0</v>
      </c>
      <c r="N38" s="30">
        <v>0</v>
      </c>
    </row>
    <row r="39" spans="1:14" ht="30" customHeight="1">
      <c r="A39" s="6" t="s">
        <v>42</v>
      </c>
      <c r="B39" s="47">
        <f>C39+D39+E39+F39+G39+H39+I39+J39+K39+L39+M39+N39</f>
        <v>0</v>
      </c>
      <c r="C39" s="34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4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</row>
    <row r="40" spans="1:14" ht="12.95" customHeight="1">
      <c r="A40" s="6" t="s">
        <v>24</v>
      </c>
      <c r="B40" s="30">
        <v>0</v>
      </c>
      <c r="C40" s="34">
        <v>0</v>
      </c>
      <c r="D40" s="34">
        <v>0</v>
      </c>
      <c r="E40" s="34">
        <v>0</v>
      </c>
      <c r="F40" s="30">
        <v>1863670.99</v>
      </c>
      <c r="G40" s="30">
        <v>3017159.57</v>
      </c>
      <c r="H40" s="30">
        <v>957808.59</v>
      </c>
      <c r="I40" s="34">
        <v>0</v>
      </c>
      <c r="J40" s="34">
        <v>0</v>
      </c>
      <c r="K40" s="30">
        <v>0</v>
      </c>
      <c r="L40" s="30">
        <v>0</v>
      </c>
      <c r="M40" s="30">
        <v>0</v>
      </c>
      <c r="N40" s="30">
        <v>0</v>
      </c>
    </row>
    <row r="41" spans="1:14" ht="12.95" customHeight="1">
      <c r="A41" s="3" t="s">
        <v>25</v>
      </c>
      <c r="B41" s="43">
        <f>C41+D41+E41+F41+G41+H41+I41</f>
        <v>0</v>
      </c>
      <c r="C41" s="44">
        <v>0</v>
      </c>
      <c r="D41" s="36">
        <f>D42+D43+D44+D45+D46+D48+D49</f>
        <v>0</v>
      </c>
      <c r="E41" s="36">
        <f>E42+E43+E44+E45+E46+E48+E49</f>
        <v>0</v>
      </c>
      <c r="F41" s="36">
        <f>F42+F43+F44+F45+F46+F48+F49</f>
        <v>0</v>
      </c>
      <c r="G41" s="36">
        <f>G42+G43+G44+G45+G46+G48+G49</f>
        <v>0</v>
      </c>
      <c r="H41" s="36">
        <f>H42+H43+H44+H45+H46+H48+H49</f>
        <v>0</v>
      </c>
      <c r="I41" s="35">
        <v>0</v>
      </c>
      <c r="J41" s="36">
        <f>J42+J43+J44+J45+J46+J48+J49</f>
        <v>0</v>
      </c>
      <c r="K41" s="36">
        <f>K42+K43+K44+K45+K46+K48+K49</f>
        <v>0</v>
      </c>
      <c r="L41" s="36">
        <f>L42+L43+L44+L45+L46+L48+L49</f>
        <v>0</v>
      </c>
      <c r="M41" s="36">
        <f>M42+M43+M44+M45+M46+M48+M49</f>
        <v>0</v>
      </c>
      <c r="N41" s="36">
        <f>N42+N43+N44+N45+N46+N48+N49</f>
        <v>0</v>
      </c>
    </row>
    <row r="42" spans="1:14" ht="12.95" customHeight="1">
      <c r="A42" s="6" t="s">
        <v>26</v>
      </c>
      <c r="B42" s="41">
        <f t="shared" ref="B42:B49" si="5">C42+D42+E42+F42+G42+H42+I42</f>
        <v>0</v>
      </c>
      <c r="C42" s="42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4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</row>
    <row r="43" spans="1:14" ht="12.95" customHeight="1">
      <c r="A43" s="6" t="s">
        <v>43</v>
      </c>
      <c r="B43" s="41">
        <f t="shared" si="5"/>
        <v>0</v>
      </c>
      <c r="C43" s="42">
        <f t="shared" ref="C43:M47" si="6">D43+E43</f>
        <v>0</v>
      </c>
      <c r="D43" s="42">
        <f t="shared" si="6"/>
        <v>0</v>
      </c>
      <c r="E43" s="42">
        <f t="shared" si="6"/>
        <v>0</v>
      </c>
      <c r="F43" s="42">
        <f t="shared" si="6"/>
        <v>0</v>
      </c>
      <c r="G43" s="42">
        <f t="shared" si="6"/>
        <v>0</v>
      </c>
      <c r="H43" s="30">
        <f t="shared" si="6"/>
        <v>0</v>
      </c>
      <c r="I43" s="34">
        <v>0</v>
      </c>
      <c r="J43" s="42">
        <f t="shared" si="6"/>
        <v>0</v>
      </c>
      <c r="K43" s="42">
        <f t="shared" si="6"/>
        <v>0</v>
      </c>
      <c r="L43" s="42">
        <f t="shared" si="6"/>
        <v>0</v>
      </c>
      <c r="M43" s="42">
        <f t="shared" si="6"/>
        <v>0</v>
      </c>
      <c r="N43" s="30">
        <v>0</v>
      </c>
    </row>
    <row r="44" spans="1:14" ht="30" customHeight="1">
      <c r="A44" s="6" t="s">
        <v>44</v>
      </c>
      <c r="B44" s="41">
        <f t="shared" si="5"/>
        <v>0</v>
      </c>
      <c r="C44" s="42">
        <f t="shared" si="6"/>
        <v>0</v>
      </c>
      <c r="D44" s="42">
        <f t="shared" si="6"/>
        <v>0</v>
      </c>
      <c r="E44" s="42">
        <f t="shared" si="6"/>
        <v>0</v>
      </c>
      <c r="F44" s="42">
        <f t="shared" si="6"/>
        <v>0</v>
      </c>
      <c r="G44" s="42">
        <f t="shared" si="6"/>
        <v>0</v>
      </c>
      <c r="H44" s="30">
        <f t="shared" si="6"/>
        <v>0</v>
      </c>
      <c r="I44" s="34">
        <v>0</v>
      </c>
      <c r="J44" s="42">
        <f t="shared" si="6"/>
        <v>0</v>
      </c>
      <c r="K44" s="42">
        <f t="shared" si="6"/>
        <v>0</v>
      </c>
      <c r="L44" s="42">
        <f t="shared" si="6"/>
        <v>0</v>
      </c>
      <c r="M44" s="42">
        <f t="shared" si="6"/>
        <v>0</v>
      </c>
      <c r="N44" s="30">
        <v>0</v>
      </c>
    </row>
    <row r="45" spans="1:14" ht="24.95" customHeight="1">
      <c r="A45" s="6" t="s">
        <v>45</v>
      </c>
      <c r="B45" s="41">
        <f t="shared" si="5"/>
        <v>0</v>
      </c>
      <c r="C45" s="42">
        <f t="shared" si="6"/>
        <v>0</v>
      </c>
      <c r="D45" s="42">
        <f t="shared" si="6"/>
        <v>0</v>
      </c>
      <c r="E45" s="42">
        <f t="shared" si="6"/>
        <v>0</v>
      </c>
      <c r="F45" s="42">
        <f t="shared" si="6"/>
        <v>0</v>
      </c>
      <c r="G45" s="42">
        <f t="shared" si="6"/>
        <v>0</v>
      </c>
      <c r="H45" s="30">
        <f t="shared" si="6"/>
        <v>0</v>
      </c>
      <c r="I45" s="34">
        <v>0</v>
      </c>
      <c r="J45" s="42">
        <f t="shared" si="6"/>
        <v>0</v>
      </c>
      <c r="K45" s="42">
        <f t="shared" si="6"/>
        <v>0</v>
      </c>
      <c r="L45" s="42">
        <f t="shared" si="6"/>
        <v>0</v>
      </c>
      <c r="M45" s="42">
        <f t="shared" si="6"/>
        <v>0</v>
      </c>
      <c r="N45" s="30">
        <v>0</v>
      </c>
    </row>
    <row r="46" spans="1:14" ht="30" customHeight="1">
      <c r="A46" s="6" t="s">
        <v>46</v>
      </c>
      <c r="B46" s="41">
        <f t="shared" si="5"/>
        <v>0</v>
      </c>
      <c r="C46" s="42">
        <f t="shared" si="6"/>
        <v>0</v>
      </c>
      <c r="D46" s="42">
        <f t="shared" si="6"/>
        <v>0</v>
      </c>
      <c r="E46" s="42">
        <f t="shared" si="6"/>
        <v>0</v>
      </c>
      <c r="F46" s="42">
        <f t="shared" si="6"/>
        <v>0</v>
      </c>
      <c r="G46" s="42">
        <f t="shared" si="6"/>
        <v>0</v>
      </c>
      <c r="H46" s="30">
        <f t="shared" si="6"/>
        <v>0</v>
      </c>
      <c r="I46" s="34">
        <v>0</v>
      </c>
      <c r="J46" s="42">
        <f t="shared" si="6"/>
        <v>0</v>
      </c>
      <c r="K46" s="42">
        <f t="shared" si="6"/>
        <v>0</v>
      </c>
      <c r="L46" s="42">
        <f t="shared" si="6"/>
        <v>0</v>
      </c>
      <c r="M46" s="42">
        <f t="shared" si="6"/>
        <v>0</v>
      </c>
      <c r="N46" s="30">
        <v>0</v>
      </c>
    </row>
    <row r="47" spans="1:14" ht="30" customHeight="1">
      <c r="A47" s="6" t="s">
        <v>110</v>
      </c>
      <c r="B47" s="41">
        <f t="shared" si="5"/>
        <v>0</v>
      </c>
      <c r="C47" s="42">
        <f t="shared" si="6"/>
        <v>0</v>
      </c>
      <c r="D47" s="42">
        <f t="shared" si="6"/>
        <v>0</v>
      </c>
      <c r="E47" s="42">
        <f t="shared" si="6"/>
        <v>0</v>
      </c>
      <c r="F47" s="42">
        <f t="shared" si="6"/>
        <v>0</v>
      </c>
      <c r="G47" s="42">
        <f t="shared" si="6"/>
        <v>0</v>
      </c>
      <c r="H47" s="30">
        <f t="shared" si="6"/>
        <v>0</v>
      </c>
      <c r="I47" s="34">
        <v>0</v>
      </c>
      <c r="J47" s="42">
        <f t="shared" si="6"/>
        <v>0</v>
      </c>
      <c r="K47" s="42">
        <f t="shared" si="6"/>
        <v>0</v>
      </c>
      <c r="L47" s="42">
        <f t="shared" si="6"/>
        <v>0</v>
      </c>
      <c r="M47" s="42">
        <f t="shared" si="6"/>
        <v>0</v>
      </c>
      <c r="N47" s="30">
        <v>0</v>
      </c>
    </row>
    <row r="48" spans="1:14" ht="30" customHeight="1">
      <c r="A48" s="6" t="s">
        <v>27</v>
      </c>
      <c r="B48" s="41">
        <f t="shared" si="5"/>
        <v>0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  <c r="H48" s="30">
        <v>0</v>
      </c>
      <c r="I48" s="34">
        <v>0</v>
      </c>
      <c r="J48" s="42">
        <v>0</v>
      </c>
      <c r="K48" s="42">
        <v>0</v>
      </c>
      <c r="L48" s="42">
        <v>0</v>
      </c>
      <c r="M48" s="42">
        <v>0</v>
      </c>
      <c r="N48" s="30">
        <v>0</v>
      </c>
    </row>
    <row r="49" spans="1:14" ht="30" customHeight="1">
      <c r="A49" s="6" t="s">
        <v>47</v>
      </c>
      <c r="B49" s="41">
        <f t="shared" si="5"/>
        <v>0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  <c r="H49" s="30">
        <v>0</v>
      </c>
      <c r="I49" s="34">
        <v>0</v>
      </c>
      <c r="J49" s="42">
        <v>0</v>
      </c>
      <c r="K49" s="42">
        <v>0</v>
      </c>
      <c r="L49" s="42">
        <v>0</v>
      </c>
      <c r="M49" s="42">
        <v>0</v>
      </c>
      <c r="N49" s="30">
        <v>0</v>
      </c>
    </row>
    <row r="50" spans="1:14" ht="12.95" customHeight="1">
      <c r="A50" s="3" t="s">
        <v>48</v>
      </c>
      <c r="B50" s="43">
        <f>C50+D50+E50+F50+G50+H50+I50</f>
        <v>0</v>
      </c>
      <c r="C50" s="35">
        <f>C51+C52+C53+C54+C59+C60+C61</f>
        <v>0</v>
      </c>
      <c r="D50" s="35">
        <f>D51+D52+D53+D54+D59+D60+D61</f>
        <v>0</v>
      </c>
      <c r="E50" s="35">
        <f>E51+E52+E53+E54+E59+E60+E61</f>
        <v>0</v>
      </c>
      <c r="F50" s="35">
        <f>F51+F52+F53+F54+F59+F60+F61</f>
        <v>0</v>
      </c>
      <c r="G50" s="44">
        <v>0</v>
      </c>
      <c r="H50" s="30">
        <v>0</v>
      </c>
      <c r="I50" s="3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</row>
    <row r="51" spans="1:14" ht="30" customHeight="1">
      <c r="A51" s="6" t="s">
        <v>49</v>
      </c>
      <c r="B51" s="41">
        <f t="shared" ref="B51:B60" si="7">C51+D51+E51+F51+G51+H51+I51</f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30">
        <v>0</v>
      </c>
      <c r="I51" s="34">
        <v>0</v>
      </c>
      <c r="J51" s="42">
        <v>0</v>
      </c>
      <c r="K51" s="42">
        <v>0</v>
      </c>
      <c r="L51" s="42">
        <v>0</v>
      </c>
      <c r="M51" s="42">
        <v>0</v>
      </c>
      <c r="N51" s="30">
        <v>0</v>
      </c>
    </row>
    <row r="52" spans="1:14" ht="30" customHeight="1">
      <c r="A52" s="6" t="s">
        <v>50</v>
      </c>
      <c r="B52" s="41">
        <f t="shared" si="7"/>
        <v>0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  <c r="H52" s="30">
        <v>0</v>
      </c>
      <c r="I52" s="34">
        <v>0</v>
      </c>
      <c r="J52" s="42">
        <v>0</v>
      </c>
      <c r="K52" s="42">
        <v>0</v>
      </c>
      <c r="L52" s="42">
        <v>0</v>
      </c>
      <c r="M52" s="42">
        <v>0</v>
      </c>
      <c r="N52" s="30">
        <v>0</v>
      </c>
    </row>
    <row r="53" spans="1:14" ht="30" customHeight="1">
      <c r="A53" s="6" t="s">
        <v>51</v>
      </c>
      <c r="B53" s="41">
        <f t="shared" si="7"/>
        <v>0</v>
      </c>
      <c r="C53" s="42">
        <v>0</v>
      </c>
      <c r="D53" s="42">
        <v>0</v>
      </c>
      <c r="E53" s="42">
        <v>0</v>
      </c>
      <c r="F53" s="42">
        <v>0</v>
      </c>
      <c r="G53" s="42">
        <v>0</v>
      </c>
      <c r="H53" s="30">
        <v>0</v>
      </c>
      <c r="I53" s="34">
        <v>0</v>
      </c>
      <c r="J53" s="42">
        <v>0</v>
      </c>
      <c r="K53" s="42">
        <v>0</v>
      </c>
      <c r="L53" s="42">
        <v>0</v>
      </c>
      <c r="M53" s="42">
        <v>0</v>
      </c>
      <c r="N53" s="30">
        <v>0</v>
      </c>
    </row>
    <row r="54" spans="1:14" ht="30" customHeight="1">
      <c r="A54" s="6" t="s">
        <v>52</v>
      </c>
      <c r="B54" s="41">
        <f t="shared" si="7"/>
        <v>0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30">
        <v>0</v>
      </c>
      <c r="I54" s="34">
        <v>0</v>
      </c>
      <c r="J54" s="42">
        <v>0</v>
      </c>
      <c r="K54" s="42">
        <v>0</v>
      </c>
      <c r="L54" s="42">
        <v>0</v>
      </c>
      <c r="M54" s="42">
        <v>0</v>
      </c>
      <c r="N54" s="30">
        <v>0</v>
      </c>
    </row>
    <row r="55" spans="1:14" ht="30" customHeight="1">
      <c r="A55" s="6"/>
      <c r="B55" s="41"/>
      <c r="C55" s="42"/>
      <c r="D55" s="42"/>
      <c r="E55" s="42"/>
      <c r="F55" s="42"/>
      <c r="G55" s="42"/>
      <c r="H55" s="30"/>
      <c r="I55" s="74"/>
      <c r="J55" s="42"/>
      <c r="K55" s="42"/>
      <c r="L55" s="42"/>
      <c r="M55" s="42"/>
    </row>
    <row r="56" spans="1:14" ht="30" customHeight="1">
      <c r="A56" s="6"/>
      <c r="B56" s="41"/>
      <c r="C56" s="42"/>
      <c r="D56" s="42"/>
      <c r="E56" s="42"/>
      <c r="F56" s="42"/>
      <c r="G56" s="42"/>
      <c r="H56" s="30"/>
      <c r="I56" s="74"/>
      <c r="J56" s="42"/>
      <c r="K56" s="42"/>
      <c r="L56" s="42"/>
      <c r="M56" s="42"/>
    </row>
    <row r="57" spans="1:14" ht="30" customHeight="1">
      <c r="A57" s="6"/>
      <c r="B57" s="41"/>
      <c r="C57" s="42"/>
      <c r="D57" s="42"/>
      <c r="E57" s="42"/>
      <c r="F57" s="42"/>
      <c r="G57" s="42"/>
      <c r="H57" s="30"/>
      <c r="I57" s="74"/>
      <c r="J57" s="42"/>
      <c r="K57" s="42"/>
      <c r="L57" s="42"/>
      <c r="M57" s="42"/>
    </row>
    <row r="58" spans="1:14" ht="30" customHeight="1">
      <c r="A58" s="6"/>
      <c r="B58" s="41"/>
      <c r="C58" s="42"/>
      <c r="D58" s="42"/>
      <c r="E58" s="42"/>
      <c r="F58" s="42"/>
      <c r="G58" s="42"/>
      <c r="H58" s="30"/>
      <c r="I58" s="74"/>
      <c r="J58" s="42"/>
      <c r="K58" s="42"/>
      <c r="L58" s="42"/>
      <c r="M58" s="42"/>
    </row>
    <row r="59" spans="1:14" ht="30" customHeight="1">
      <c r="A59" s="6" t="s">
        <v>53</v>
      </c>
      <c r="B59" s="41">
        <f t="shared" si="7"/>
        <v>0</v>
      </c>
      <c r="C59" s="42">
        <v>0</v>
      </c>
      <c r="D59" s="42">
        <v>0</v>
      </c>
      <c r="E59" s="42">
        <v>0</v>
      </c>
      <c r="F59" s="42">
        <v>0</v>
      </c>
      <c r="G59" s="42">
        <v>0</v>
      </c>
      <c r="H59" s="30">
        <v>0</v>
      </c>
      <c r="I59" s="30">
        <v>0</v>
      </c>
      <c r="J59" s="42">
        <v>0</v>
      </c>
      <c r="K59" s="42">
        <v>0</v>
      </c>
      <c r="L59" s="42">
        <v>0</v>
      </c>
      <c r="M59" s="42">
        <v>0</v>
      </c>
      <c r="N59" s="46">
        <v>0</v>
      </c>
    </row>
    <row r="60" spans="1:14" ht="30" customHeight="1">
      <c r="A60" s="6" t="s">
        <v>54</v>
      </c>
      <c r="B60" s="41">
        <f t="shared" si="7"/>
        <v>0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  <c r="H60" s="30">
        <v>0</v>
      </c>
      <c r="I60" s="34">
        <v>0</v>
      </c>
      <c r="J60" s="42">
        <v>0</v>
      </c>
      <c r="K60" s="42">
        <v>0</v>
      </c>
      <c r="L60" s="42">
        <v>0</v>
      </c>
      <c r="M60" s="42">
        <v>0</v>
      </c>
      <c r="N60" s="46">
        <v>0</v>
      </c>
    </row>
    <row r="61" spans="1:14" ht="30" customHeight="1">
      <c r="A61" s="6" t="s">
        <v>55</v>
      </c>
      <c r="B61" s="41">
        <f>C61+D61+E61+F61+G61+H61+I61</f>
        <v>0</v>
      </c>
      <c r="C61" s="42">
        <v>0</v>
      </c>
      <c r="D61" s="42">
        <v>0</v>
      </c>
      <c r="E61" s="42">
        <v>0</v>
      </c>
      <c r="F61" s="42">
        <v>0</v>
      </c>
      <c r="G61" s="42">
        <v>0</v>
      </c>
      <c r="H61" s="30">
        <v>0</v>
      </c>
      <c r="I61" s="34">
        <v>0</v>
      </c>
      <c r="J61" s="42">
        <v>0</v>
      </c>
      <c r="K61" s="42">
        <v>0</v>
      </c>
      <c r="L61" s="42">
        <v>0</v>
      </c>
      <c r="M61" s="42">
        <v>0</v>
      </c>
      <c r="N61" s="46">
        <v>0</v>
      </c>
    </row>
    <row r="62" spans="1:14" ht="12.95" customHeight="1">
      <c r="A62" s="3" t="s">
        <v>28</v>
      </c>
      <c r="B62" s="31">
        <f>C62+D62+E62+F62+G62+H62+I62+J62+K62+L62+M62+N62</f>
        <v>2932431.29</v>
      </c>
      <c r="C62" s="35">
        <v>0</v>
      </c>
      <c r="D62" s="35">
        <v>0</v>
      </c>
      <c r="E62" s="14">
        <f>E63+E64+E65+E66+E67+E68+E69+E70+E71</f>
        <v>0</v>
      </c>
      <c r="F62" s="36">
        <f>F63+F64+F65+F66+F67+F68+F69+F70+F71+F72+F73</f>
        <v>655900.94999999995</v>
      </c>
      <c r="G62" s="14">
        <f>G63+G64+G65+G66+G67+G68+G69+G70+G71</f>
        <v>-259334.81</v>
      </c>
      <c r="H62" s="36">
        <f>+H63+H64+H65+H66+H67</f>
        <v>2535865.15</v>
      </c>
      <c r="I62" s="34">
        <v>0</v>
      </c>
      <c r="J62" s="14">
        <f>J63+J64+J65+J66+J67+J68+J69+J70+J71</f>
        <v>0</v>
      </c>
      <c r="K62" s="14">
        <f>K63+K64+K65+K66+K67+K68+K69+K70+K71</f>
        <v>0</v>
      </c>
      <c r="L62" s="14">
        <f>L63+L64+L65+L66+L67+L68+L69+L70+L71</f>
        <v>0</v>
      </c>
      <c r="M62" s="14">
        <f>M63+M64+M65+M66+M67+M68+M69+M70+M71</f>
        <v>0</v>
      </c>
      <c r="N62" s="14">
        <f>N63+N64+N65+N66+N67+N68+N69+N70+N71</f>
        <v>0</v>
      </c>
    </row>
    <row r="63" spans="1:14" ht="12.95" customHeight="1">
      <c r="A63" s="6" t="s">
        <v>29</v>
      </c>
      <c r="B63" s="30">
        <f>C63+D63+E63+F63+G63+H63+I63+J63+K63+L63+M63+N63</f>
        <v>1637085.98</v>
      </c>
      <c r="C63" s="37">
        <v>0</v>
      </c>
      <c r="D63" s="30">
        <v>0</v>
      </c>
      <c r="E63" s="34">
        <v>0</v>
      </c>
      <c r="F63" s="30">
        <v>569760.94999999995</v>
      </c>
      <c r="G63" s="30">
        <v>-259334.81</v>
      </c>
      <c r="H63" s="30">
        <v>1326659.8400000001</v>
      </c>
      <c r="I63" s="34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</row>
    <row r="64" spans="1:14" ht="12.95" customHeight="1">
      <c r="A64" s="6" t="s">
        <v>30</v>
      </c>
      <c r="B64" s="30">
        <v>0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4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</row>
    <row r="65" spans="1:14" ht="30" customHeight="1">
      <c r="A65" s="6" t="s">
        <v>31</v>
      </c>
      <c r="B65" s="47">
        <f>C65+D65+E65+F65+G65+H65+I65</f>
        <v>0</v>
      </c>
      <c r="C65" s="34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4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</row>
    <row r="66" spans="1:14" ht="30" customHeight="1">
      <c r="A66" s="6" t="s">
        <v>32</v>
      </c>
      <c r="B66" s="30">
        <f>C66+D66+E66+F66+G66+H66+I66</f>
        <v>960484.6</v>
      </c>
      <c r="C66" s="34">
        <v>0</v>
      </c>
      <c r="D66" s="30">
        <v>0</v>
      </c>
      <c r="E66" s="30">
        <v>0</v>
      </c>
      <c r="F66" s="30">
        <v>0</v>
      </c>
      <c r="G66" s="30">
        <v>0</v>
      </c>
      <c r="H66" s="30">
        <v>960484.6</v>
      </c>
      <c r="I66" s="34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</row>
    <row r="67" spans="1:14" ht="30" customHeight="1">
      <c r="A67" s="6" t="s">
        <v>33</v>
      </c>
      <c r="B67" s="30">
        <v>0</v>
      </c>
      <c r="C67" s="34">
        <v>0</v>
      </c>
      <c r="D67" s="30">
        <v>0</v>
      </c>
      <c r="E67" s="30">
        <v>0</v>
      </c>
      <c r="F67" s="30">
        <v>86140</v>
      </c>
      <c r="G67" s="30">
        <v>0</v>
      </c>
      <c r="H67" s="30">
        <v>248720.71</v>
      </c>
      <c r="I67" s="34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</row>
    <row r="68" spans="1:14" ht="12.95" customHeight="1">
      <c r="A68" s="6" t="s">
        <v>56</v>
      </c>
      <c r="B68" s="41">
        <f>C68+D68+E68+F68+G68+H68+I68</f>
        <v>0</v>
      </c>
      <c r="C68" s="37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4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</row>
    <row r="69" spans="1:14" ht="12.95" customHeight="1">
      <c r="A69" s="6" t="s">
        <v>57</v>
      </c>
      <c r="B69" s="41">
        <f>C69+D69+E69+F69+G69+H69+I69</f>
        <v>0</v>
      </c>
      <c r="C69" s="34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4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</row>
    <row r="70" spans="1:14" ht="12.95" customHeight="1">
      <c r="A70" s="6" t="s">
        <v>34</v>
      </c>
      <c r="B70" s="39">
        <f>C70+D70+E70+F70+G70+H70+I70+J70+K70+L70+M70+N70</f>
        <v>0</v>
      </c>
      <c r="C70" s="34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4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</row>
    <row r="71" spans="1:14" ht="30" customHeight="1">
      <c r="A71" s="6" t="s">
        <v>58</v>
      </c>
      <c r="B71" s="41">
        <f t="shared" ref="B71:B86" si="8">C71+D71+E71+F71+G71+H71+I71</f>
        <v>0</v>
      </c>
      <c r="C71" s="37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4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</row>
    <row r="72" spans="1:14" ht="12.95" customHeight="1">
      <c r="A72" s="6" t="s">
        <v>111</v>
      </c>
      <c r="B72" s="41">
        <f t="shared" si="8"/>
        <v>0</v>
      </c>
      <c r="C72" s="42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4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</row>
    <row r="73" spans="1:14" ht="12.95" customHeight="1">
      <c r="A73" s="6" t="s">
        <v>112</v>
      </c>
      <c r="B73" s="41">
        <f t="shared" si="8"/>
        <v>0</v>
      </c>
      <c r="C73" s="42">
        <v>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4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</row>
    <row r="74" spans="1:14" ht="12.95" customHeight="1">
      <c r="A74" s="3" t="s">
        <v>59</v>
      </c>
      <c r="B74" s="36">
        <v>0</v>
      </c>
      <c r="C74" s="36">
        <f t="shared" ref="C74:H74" si="9">C75+C76+C77+C78+C79+C80+C81+C82+C83+C84+C86</f>
        <v>0</v>
      </c>
      <c r="D74" s="36">
        <f t="shared" si="9"/>
        <v>0</v>
      </c>
      <c r="E74" s="36">
        <f t="shared" si="9"/>
        <v>0</v>
      </c>
      <c r="F74" s="36">
        <f t="shared" si="9"/>
        <v>0</v>
      </c>
      <c r="G74" s="36">
        <f t="shared" si="9"/>
        <v>0</v>
      </c>
      <c r="H74" s="30">
        <f t="shared" si="9"/>
        <v>0</v>
      </c>
      <c r="I74" s="34">
        <v>0</v>
      </c>
      <c r="J74" s="36">
        <f>J75+J76+J77+J78+J79+J80+J81+J82+J83+J84+J86</f>
        <v>0</v>
      </c>
      <c r="K74" s="36">
        <f>K75+K76+K77+K78+K79+K80+K81+K82+K83+K84+K86</f>
        <v>0</v>
      </c>
      <c r="L74" s="36">
        <f>L75+L76+L77+L78+L79+L80+L81+L82+L83+L84+L86</f>
        <v>0</v>
      </c>
      <c r="M74" s="36">
        <f>M75+M76+M77+M78+M79+M80+M81+M82+M83+M84+M86</f>
        <v>0</v>
      </c>
      <c r="N74" s="36">
        <f>N75+N76+N77+N78+N79+N80+N81+N82+N83+N84+N86</f>
        <v>0</v>
      </c>
    </row>
    <row r="75" spans="1:14" ht="12.95" customHeight="1">
      <c r="A75" s="6" t="s">
        <v>60</v>
      </c>
      <c r="B75" s="30">
        <v>0</v>
      </c>
      <c r="C75" s="34">
        <v>0</v>
      </c>
      <c r="D75" s="34">
        <v>0</v>
      </c>
      <c r="E75" s="30">
        <v>0</v>
      </c>
      <c r="F75" s="30">
        <v>0</v>
      </c>
      <c r="G75" s="30">
        <v>0</v>
      </c>
      <c r="H75" s="30">
        <v>0</v>
      </c>
      <c r="I75" s="34">
        <v>0</v>
      </c>
      <c r="J75" s="30">
        <v>0</v>
      </c>
      <c r="K75" s="30">
        <v>0</v>
      </c>
      <c r="L75" s="30">
        <v>0</v>
      </c>
      <c r="M75" s="30">
        <v>0</v>
      </c>
      <c r="N75" s="46">
        <v>0</v>
      </c>
    </row>
    <row r="76" spans="1:14" ht="12.95" customHeight="1">
      <c r="A76" s="6" t="s">
        <v>61</v>
      </c>
      <c r="B76" s="41">
        <f t="shared" si="8"/>
        <v>0</v>
      </c>
      <c r="C76" s="34">
        <v>0</v>
      </c>
      <c r="D76" s="34">
        <v>0</v>
      </c>
      <c r="E76" s="30">
        <v>0</v>
      </c>
      <c r="F76" s="30">
        <v>0</v>
      </c>
      <c r="G76" s="30">
        <v>0</v>
      </c>
      <c r="H76" s="30">
        <v>0</v>
      </c>
      <c r="I76" s="34">
        <v>0</v>
      </c>
      <c r="J76" s="30">
        <v>0</v>
      </c>
      <c r="K76" s="30">
        <v>0</v>
      </c>
      <c r="L76" s="30">
        <v>0</v>
      </c>
      <c r="M76" s="30">
        <v>0</v>
      </c>
      <c r="N76" s="46">
        <v>0</v>
      </c>
    </row>
    <row r="77" spans="1:14" ht="30" customHeight="1">
      <c r="A77" s="6" t="s">
        <v>62</v>
      </c>
      <c r="B77" s="41">
        <f t="shared" si="8"/>
        <v>0</v>
      </c>
      <c r="C77" s="34">
        <v>0</v>
      </c>
      <c r="D77" s="34">
        <v>0</v>
      </c>
      <c r="E77" s="30">
        <v>0</v>
      </c>
      <c r="F77" s="30">
        <v>0</v>
      </c>
      <c r="G77" s="30">
        <v>0</v>
      </c>
      <c r="H77" s="30">
        <v>0</v>
      </c>
      <c r="I77" s="34">
        <v>0</v>
      </c>
      <c r="J77" s="30">
        <v>0</v>
      </c>
      <c r="K77" s="30">
        <v>0</v>
      </c>
      <c r="L77" s="30">
        <v>0</v>
      </c>
      <c r="M77" s="30">
        <v>0</v>
      </c>
      <c r="N77" s="21">
        <v>0</v>
      </c>
    </row>
    <row r="78" spans="1:14" ht="30" customHeight="1">
      <c r="A78" s="6" t="s">
        <v>63</v>
      </c>
      <c r="B78" s="41">
        <f t="shared" si="8"/>
        <v>0</v>
      </c>
      <c r="C78" s="34">
        <v>0</v>
      </c>
      <c r="D78" s="34">
        <v>0</v>
      </c>
      <c r="E78" s="30">
        <v>0</v>
      </c>
      <c r="F78" s="30">
        <v>0</v>
      </c>
      <c r="G78" s="30">
        <v>0</v>
      </c>
      <c r="H78" s="30">
        <v>0</v>
      </c>
      <c r="I78" s="34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</row>
    <row r="79" spans="1:14" ht="30" customHeight="1">
      <c r="A79" s="3" t="s">
        <v>64</v>
      </c>
      <c r="B79" s="43">
        <f t="shared" si="8"/>
        <v>0</v>
      </c>
      <c r="C79" s="35">
        <v>0</v>
      </c>
      <c r="D79" s="35">
        <v>0</v>
      </c>
      <c r="E79" s="36">
        <v>0</v>
      </c>
      <c r="F79" s="36">
        <v>0</v>
      </c>
      <c r="G79" s="36">
        <v>0</v>
      </c>
      <c r="H79" s="30">
        <v>0</v>
      </c>
      <c r="I79" s="34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</row>
    <row r="80" spans="1:14" ht="12.95" customHeight="1">
      <c r="A80" s="6" t="s">
        <v>65</v>
      </c>
      <c r="B80" s="41">
        <f t="shared" si="8"/>
        <v>0</v>
      </c>
      <c r="C80" s="34">
        <v>0</v>
      </c>
      <c r="D80" s="34">
        <v>0</v>
      </c>
      <c r="E80" s="30">
        <v>0</v>
      </c>
      <c r="F80" s="30">
        <v>0</v>
      </c>
      <c r="G80" s="30">
        <v>0</v>
      </c>
      <c r="H80" s="30">
        <v>0</v>
      </c>
      <c r="I80" s="34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</row>
    <row r="81" spans="1:15" ht="30" customHeight="1">
      <c r="A81" s="6" t="s">
        <v>66</v>
      </c>
      <c r="B81" s="41">
        <f t="shared" si="8"/>
        <v>0</v>
      </c>
      <c r="C81" s="34">
        <v>0</v>
      </c>
      <c r="D81" s="34">
        <v>0</v>
      </c>
      <c r="E81" s="30">
        <v>0</v>
      </c>
      <c r="F81" s="30">
        <v>0</v>
      </c>
      <c r="G81" s="30">
        <v>0</v>
      </c>
      <c r="H81" s="30">
        <v>0</v>
      </c>
      <c r="I81" s="34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</row>
    <row r="82" spans="1:15" ht="12.95" customHeight="1">
      <c r="A82" s="3" t="s">
        <v>67</v>
      </c>
      <c r="B82" s="43">
        <f t="shared" si="8"/>
        <v>0</v>
      </c>
      <c r="C82" s="35">
        <v>0</v>
      </c>
      <c r="D82" s="35">
        <v>0</v>
      </c>
      <c r="E82" s="36">
        <v>0</v>
      </c>
      <c r="F82" s="36">
        <v>0</v>
      </c>
      <c r="G82" s="36">
        <v>0</v>
      </c>
      <c r="H82" s="30">
        <v>0</v>
      </c>
      <c r="I82" s="34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</row>
    <row r="83" spans="1:15" ht="12.95" customHeight="1">
      <c r="A83" s="6" t="s">
        <v>68</v>
      </c>
      <c r="B83" s="41">
        <f t="shared" si="8"/>
        <v>0</v>
      </c>
      <c r="C83" s="34">
        <v>0</v>
      </c>
      <c r="D83" s="34">
        <v>0</v>
      </c>
      <c r="E83" s="30">
        <v>0</v>
      </c>
      <c r="F83" s="30">
        <v>0</v>
      </c>
      <c r="G83" s="30">
        <v>0</v>
      </c>
      <c r="H83" s="30">
        <v>0</v>
      </c>
      <c r="I83" s="34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</row>
    <row r="84" spans="1:15" ht="12.95" customHeight="1">
      <c r="A84" s="6" t="s">
        <v>69</v>
      </c>
      <c r="B84" s="41">
        <f t="shared" si="8"/>
        <v>0</v>
      </c>
      <c r="C84" s="34">
        <v>0</v>
      </c>
      <c r="D84" s="34">
        <v>0</v>
      </c>
      <c r="E84" s="30">
        <v>0</v>
      </c>
      <c r="F84" s="30">
        <v>0</v>
      </c>
      <c r="G84" s="30">
        <v>0</v>
      </c>
      <c r="H84" s="30">
        <v>0</v>
      </c>
      <c r="I84" s="34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</row>
    <row r="85" spans="1:15" ht="12.95" customHeight="1">
      <c r="A85" s="6" t="s">
        <v>113</v>
      </c>
      <c r="B85" s="41">
        <f t="shared" si="8"/>
        <v>0</v>
      </c>
      <c r="C85" s="34">
        <v>0</v>
      </c>
      <c r="D85" s="34">
        <v>0</v>
      </c>
      <c r="E85" s="30">
        <v>0</v>
      </c>
      <c r="F85" s="30">
        <v>0</v>
      </c>
      <c r="G85" s="30">
        <v>0</v>
      </c>
      <c r="H85" s="30">
        <v>0</v>
      </c>
      <c r="I85" s="34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</row>
    <row r="86" spans="1:15" ht="30" customHeight="1">
      <c r="A86" s="6" t="s">
        <v>70</v>
      </c>
      <c r="B86" s="41">
        <f t="shared" si="8"/>
        <v>0</v>
      </c>
      <c r="C86" s="34">
        <v>0</v>
      </c>
      <c r="D86" s="34">
        <v>0</v>
      </c>
      <c r="E86" s="30">
        <v>0</v>
      </c>
      <c r="F86" s="30">
        <v>0</v>
      </c>
      <c r="G86" s="30">
        <v>0</v>
      </c>
      <c r="H86" s="30">
        <v>0</v>
      </c>
      <c r="I86" s="34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18"/>
    </row>
    <row r="87" spans="1:15" ht="30" customHeight="1">
      <c r="A87" s="6"/>
      <c r="B87" s="41"/>
      <c r="C87" s="34"/>
      <c r="D87" s="34"/>
      <c r="E87" s="30"/>
      <c r="F87" s="30"/>
      <c r="G87" s="30"/>
      <c r="H87" s="30"/>
      <c r="I87" s="30"/>
      <c r="J87" s="30"/>
      <c r="K87" s="30"/>
      <c r="L87" s="30"/>
      <c r="M87" s="30"/>
      <c r="N87" s="51"/>
      <c r="O87" s="18"/>
    </row>
    <row r="88" spans="1:15" ht="30" customHeight="1">
      <c r="A88" s="6"/>
      <c r="B88" s="41"/>
      <c r="C88" s="34"/>
      <c r="D88" s="34"/>
      <c r="E88" s="30"/>
      <c r="F88" s="30"/>
      <c r="G88" s="30"/>
      <c r="H88" s="30"/>
      <c r="I88" s="30"/>
      <c r="J88" s="30"/>
      <c r="K88" s="30"/>
      <c r="L88" s="30"/>
      <c r="M88" s="30"/>
      <c r="N88" s="51"/>
      <c r="O88" s="18"/>
    </row>
    <row r="89" spans="1:15" ht="30" customHeight="1">
      <c r="A89" s="6"/>
      <c r="B89" s="41"/>
      <c r="C89" s="34"/>
      <c r="D89" s="34"/>
      <c r="E89" s="30"/>
      <c r="F89" s="30"/>
      <c r="G89" s="30"/>
      <c r="H89" s="30"/>
      <c r="I89" s="30"/>
      <c r="J89" s="30"/>
      <c r="K89" s="30"/>
      <c r="L89" s="30"/>
      <c r="M89" s="30"/>
      <c r="N89" s="51"/>
      <c r="O89" s="18"/>
    </row>
    <row r="90" spans="1:15" ht="30" customHeight="1">
      <c r="A90" s="6"/>
      <c r="B90" s="41"/>
      <c r="C90" s="34"/>
      <c r="D90" s="34"/>
      <c r="E90" s="30"/>
      <c r="F90" s="30"/>
      <c r="G90" s="30"/>
      <c r="H90" s="30"/>
      <c r="I90" s="30"/>
      <c r="J90" s="30"/>
      <c r="K90" s="30"/>
      <c r="L90" s="30"/>
      <c r="M90" s="30"/>
      <c r="N90" s="51"/>
      <c r="O90" s="18"/>
    </row>
    <row r="91" spans="1:15" ht="30" customHeight="1">
      <c r="A91" s="6"/>
      <c r="B91" s="41"/>
      <c r="C91" s="34"/>
      <c r="D91" s="34"/>
      <c r="E91" s="30"/>
      <c r="F91" s="30"/>
      <c r="G91" s="30"/>
      <c r="H91" s="30"/>
      <c r="I91" s="30"/>
      <c r="J91" s="30"/>
      <c r="K91" s="30"/>
      <c r="L91" s="30"/>
      <c r="M91" s="30"/>
      <c r="N91" s="51"/>
      <c r="O91" s="18"/>
    </row>
    <row r="92" spans="1:15" ht="30" customHeight="1">
      <c r="A92" s="6"/>
      <c r="B92" s="41"/>
      <c r="C92" s="34"/>
      <c r="D92" s="34"/>
      <c r="E92" s="30"/>
      <c r="F92" s="30"/>
      <c r="G92" s="30"/>
      <c r="H92" s="30"/>
      <c r="I92" s="30"/>
      <c r="J92" s="30"/>
      <c r="K92" s="30"/>
      <c r="L92" s="30"/>
      <c r="M92" s="30"/>
      <c r="N92" s="51"/>
      <c r="O92" s="18"/>
    </row>
    <row r="93" spans="1:15" ht="30" customHeight="1">
      <c r="A93" s="6"/>
      <c r="B93" s="41"/>
      <c r="C93" s="34"/>
      <c r="D93" s="34"/>
      <c r="E93" s="30"/>
      <c r="F93" s="30"/>
      <c r="G93" s="30"/>
      <c r="H93" s="30"/>
      <c r="I93" s="30"/>
      <c r="J93" s="30"/>
      <c r="K93" s="30"/>
      <c r="L93" s="30"/>
      <c r="M93" s="30"/>
      <c r="N93" s="51"/>
      <c r="O93" s="18"/>
    </row>
    <row r="94" spans="1:15" ht="30" customHeight="1">
      <c r="A94" s="6"/>
      <c r="B94" s="41"/>
      <c r="C94" s="34"/>
      <c r="D94" s="34"/>
      <c r="E94" s="30"/>
      <c r="F94" s="30"/>
      <c r="G94" s="30"/>
      <c r="H94" s="30"/>
      <c r="I94" s="30"/>
      <c r="J94" s="30"/>
      <c r="K94" s="30"/>
      <c r="L94" s="30"/>
      <c r="M94" s="30"/>
      <c r="N94" s="51"/>
      <c r="O94" s="18"/>
    </row>
    <row r="95" spans="1:15" ht="30" customHeight="1">
      <c r="A95" s="6"/>
      <c r="B95" s="41"/>
      <c r="C95" s="34"/>
      <c r="D95" s="34"/>
      <c r="E95" s="30"/>
      <c r="F95" s="30"/>
      <c r="G95" s="30"/>
      <c r="H95" s="30"/>
      <c r="I95" s="30"/>
      <c r="J95" s="30"/>
      <c r="K95" s="30"/>
      <c r="L95" s="30"/>
      <c r="M95" s="30"/>
      <c r="N95" s="51"/>
      <c r="O95" s="18"/>
    </row>
    <row r="96" spans="1:15" ht="30" customHeight="1">
      <c r="A96" s="6"/>
      <c r="B96" s="41"/>
      <c r="C96" s="34"/>
      <c r="D96" s="34"/>
      <c r="E96" s="30"/>
      <c r="F96" s="30"/>
      <c r="G96" s="30"/>
      <c r="H96" s="30"/>
      <c r="I96" s="30"/>
      <c r="J96" s="30"/>
      <c r="K96" s="30"/>
      <c r="L96" s="30"/>
      <c r="M96" s="30"/>
      <c r="N96" s="51"/>
      <c r="O96" s="18"/>
    </row>
    <row r="97" spans="1:15" ht="30" customHeight="1">
      <c r="A97" s="6"/>
      <c r="B97" s="41"/>
      <c r="C97" s="34"/>
      <c r="D97" s="34"/>
      <c r="E97" s="30"/>
      <c r="F97" s="30"/>
      <c r="G97" s="30"/>
      <c r="H97" s="30"/>
      <c r="I97" s="30"/>
      <c r="J97" s="30"/>
      <c r="K97" s="30"/>
      <c r="L97" s="30"/>
      <c r="M97" s="30"/>
      <c r="N97" s="51"/>
      <c r="O97" s="18"/>
    </row>
    <row r="98" spans="1:15" ht="30" customHeight="1">
      <c r="A98" s="6"/>
      <c r="B98" s="41"/>
      <c r="C98" s="34"/>
      <c r="D98" s="34"/>
      <c r="E98" s="30"/>
      <c r="F98" s="30"/>
      <c r="G98" s="30"/>
      <c r="H98" s="30"/>
      <c r="I98" s="30"/>
      <c r="J98" s="30"/>
      <c r="K98" s="30"/>
      <c r="L98" s="30"/>
      <c r="M98" s="30"/>
      <c r="N98" s="51"/>
      <c r="O98" s="18"/>
    </row>
    <row r="99" spans="1:15" ht="30" customHeight="1">
      <c r="A99" s="6"/>
      <c r="B99" s="41"/>
      <c r="C99" s="34"/>
      <c r="D99" s="34"/>
      <c r="E99" s="30"/>
      <c r="F99" s="30"/>
      <c r="G99" s="30"/>
      <c r="H99" s="30"/>
      <c r="I99" s="30"/>
      <c r="J99" s="30"/>
      <c r="K99" s="30"/>
      <c r="L99" s="30"/>
      <c r="M99" s="30"/>
      <c r="N99" s="51"/>
      <c r="O99" s="18"/>
    </row>
    <row r="100" spans="1:15" ht="30" customHeight="1">
      <c r="A100" s="6"/>
      <c r="B100" s="41"/>
      <c r="C100" s="34"/>
      <c r="D100" s="34"/>
      <c r="E100" s="30"/>
      <c r="F100" s="30"/>
      <c r="G100" s="30"/>
      <c r="H100" s="30"/>
      <c r="I100" s="30"/>
      <c r="J100" s="30"/>
      <c r="K100" s="30"/>
      <c r="L100" s="30"/>
      <c r="M100" s="30"/>
      <c r="N100" s="51"/>
      <c r="O100" s="18"/>
    </row>
    <row r="101" spans="1:15" ht="30" customHeight="1">
      <c r="A101" s="6"/>
      <c r="B101" s="41"/>
      <c r="C101" s="34"/>
      <c r="D101" s="34"/>
      <c r="E101" s="30"/>
      <c r="F101" s="30"/>
      <c r="G101" s="30"/>
      <c r="H101" s="30"/>
      <c r="I101" s="30"/>
      <c r="J101" s="30"/>
      <c r="K101" s="30"/>
      <c r="L101" s="30"/>
      <c r="M101" s="30"/>
      <c r="N101" s="51"/>
      <c r="O101" s="18"/>
    </row>
    <row r="102" spans="1:15" ht="30" customHeight="1">
      <c r="A102" s="6"/>
      <c r="B102" s="41"/>
      <c r="C102" s="34"/>
      <c r="D102" s="34"/>
      <c r="E102" s="30"/>
      <c r="F102" s="30"/>
      <c r="G102" s="30"/>
      <c r="H102" s="30"/>
      <c r="I102" s="30"/>
      <c r="J102" s="30"/>
      <c r="K102" s="30"/>
      <c r="L102" s="30"/>
      <c r="M102" s="30"/>
      <c r="N102" s="51"/>
      <c r="O102" s="18"/>
    </row>
    <row r="103" spans="1:15" ht="12.95" customHeight="1">
      <c r="A103" s="8" t="s">
        <v>35</v>
      </c>
      <c r="B103" s="29">
        <f>B15+B21+B31+B41+B50+B62+B74+B79+B82+B7</f>
        <v>170102105.40099999</v>
      </c>
      <c r="C103" s="29">
        <f t="shared" ref="C103:N103" si="10">C15+C21+C31+C41+C50+C62+C74+C79+C82</f>
        <v>19274468.120000001</v>
      </c>
      <c r="D103" s="29">
        <f t="shared" si="10"/>
        <v>26361094.199999999</v>
      </c>
      <c r="E103" s="29">
        <f t="shared" si="10"/>
        <v>22453521.050000001</v>
      </c>
      <c r="F103" s="29">
        <f t="shared" si="10"/>
        <v>28293338.91</v>
      </c>
      <c r="G103" s="29">
        <f t="shared" si="10"/>
        <v>24330894.030000001</v>
      </c>
      <c r="H103" s="29">
        <f>H15+H21+H31+H62</f>
        <v>30320276.539999999</v>
      </c>
      <c r="I103" s="29">
        <f t="shared" si="10"/>
        <v>19068512.550999999</v>
      </c>
      <c r="J103" s="29">
        <f t="shared" si="10"/>
        <v>0</v>
      </c>
      <c r="K103" s="29">
        <f t="shared" si="10"/>
        <v>0</v>
      </c>
      <c r="L103" s="29">
        <f t="shared" si="10"/>
        <v>0</v>
      </c>
      <c r="M103" s="29">
        <f t="shared" si="10"/>
        <v>0</v>
      </c>
      <c r="N103" s="29">
        <f t="shared" si="10"/>
        <v>0</v>
      </c>
      <c r="O103" s="18"/>
    </row>
    <row r="104" spans="1:15">
      <c r="A104" s="1" t="s">
        <v>71</v>
      </c>
      <c r="B104" s="2"/>
      <c r="C104" s="2"/>
      <c r="D104" s="2"/>
      <c r="E104" s="2"/>
      <c r="F104" s="2"/>
      <c r="G104" s="2"/>
      <c r="H104" s="30"/>
      <c r="I104" s="2"/>
      <c r="J104" s="2"/>
      <c r="K104" s="2"/>
      <c r="L104" s="2"/>
      <c r="M104" s="2"/>
      <c r="N104" s="2"/>
      <c r="O104" s="18"/>
    </row>
    <row r="105" spans="1:15">
      <c r="A105" s="3" t="s">
        <v>72</v>
      </c>
      <c r="B105" s="43">
        <f t="shared" ref="B105:B112" si="11">C105+D105+E105+F105+G105+H105+I105</f>
        <v>0</v>
      </c>
      <c r="C105" s="40">
        <f t="shared" ref="C105:I105" si="12">C106+C107</f>
        <v>0</v>
      </c>
      <c r="D105" s="40">
        <f t="shared" si="12"/>
        <v>0</v>
      </c>
      <c r="E105" s="40">
        <f t="shared" si="12"/>
        <v>0</v>
      </c>
      <c r="F105" s="40">
        <f t="shared" si="12"/>
        <v>0</v>
      </c>
      <c r="G105" s="40">
        <f t="shared" si="12"/>
        <v>0</v>
      </c>
      <c r="H105" s="30">
        <f t="shared" si="12"/>
        <v>0</v>
      </c>
      <c r="I105" s="40">
        <f t="shared" si="12"/>
        <v>0</v>
      </c>
      <c r="J105" s="48">
        <f>J106+J107</f>
        <v>0</v>
      </c>
      <c r="K105" s="48">
        <f>K106+K107</f>
        <v>0</v>
      </c>
      <c r="L105" s="48">
        <f>L106+L107</f>
        <v>0</v>
      </c>
      <c r="M105" s="48">
        <f>M106+M107</f>
        <v>0</v>
      </c>
      <c r="N105" s="48">
        <f>N106+N107</f>
        <v>0</v>
      </c>
    </row>
    <row r="106" spans="1:15" ht="30">
      <c r="A106" s="6" t="s">
        <v>73</v>
      </c>
      <c r="B106" s="41">
        <f t="shared" si="11"/>
        <v>0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  <c r="H106" s="30">
        <v>0</v>
      </c>
      <c r="I106" s="42">
        <v>0</v>
      </c>
      <c r="J106" s="49">
        <v>0</v>
      </c>
      <c r="K106" s="49">
        <v>0</v>
      </c>
      <c r="L106" s="49">
        <v>0</v>
      </c>
      <c r="M106" s="49">
        <v>0</v>
      </c>
      <c r="N106" s="49">
        <v>0</v>
      </c>
    </row>
    <row r="107" spans="1:15" ht="30">
      <c r="A107" s="6" t="s">
        <v>74</v>
      </c>
      <c r="B107" s="41">
        <f t="shared" si="11"/>
        <v>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  <c r="H107" s="30">
        <v>0</v>
      </c>
      <c r="I107" s="42">
        <v>0</v>
      </c>
      <c r="J107" s="49">
        <v>0</v>
      </c>
      <c r="K107" s="49">
        <v>0</v>
      </c>
      <c r="L107" s="49">
        <v>0</v>
      </c>
      <c r="M107" s="49">
        <v>0</v>
      </c>
      <c r="N107" s="49">
        <v>0</v>
      </c>
    </row>
    <row r="108" spans="1:15">
      <c r="A108" s="3" t="s">
        <v>75</v>
      </c>
      <c r="B108" s="43">
        <f t="shared" si="11"/>
        <v>0</v>
      </c>
      <c r="C108" s="43">
        <f t="shared" ref="C108:I108" si="13">C109+C110</f>
        <v>0</v>
      </c>
      <c r="D108" s="43">
        <f t="shared" si="13"/>
        <v>0</v>
      </c>
      <c r="E108" s="43">
        <f t="shared" si="13"/>
        <v>0</v>
      </c>
      <c r="F108" s="43">
        <f t="shared" si="13"/>
        <v>0</v>
      </c>
      <c r="G108" s="43">
        <f t="shared" si="13"/>
        <v>0</v>
      </c>
      <c r="H108" s="30">
        <f t="shared" si="13"/>
        <v>0</v>
      </c>
      <c r="I108" s="43">
        <f t="shared" si="13"/>
        <v>0</v>
      </c>
      <c r="J108" s="50">
        <f>J109+J110</f>
        <v>0</v>
      </c>
      <c r="K108" s="50">
        <f>K109+K110</f>
        <v>0</v>
      </c>
      <c r="L108" s="50">
        <f>L109+L110</f>
        <v>0</v>
      </c>
      <c r="M108" s="50">
        <f>M109+M110</f>
        <v>0</v>
      </c>
      <c r="N108" s="50">
        <f>N109+N110</f>
        <v>0</v>
      </c>
    </row>
    <row r="109" spans="1:15">
      <c r="A109" s="6" t="s">
        <v>76</v>
      </c>
      <c r="B109" s="41">
        <f t="shared" si="11"/>
        <v>0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  <c r="H109" s="30">
        <v>0</v>
      </c>
      <c r="I109" s="42">
        <v>0</v>
      </c>
      <c r="J109" s="49">
        <v>0</v>
      </c>
      <c r="K109" s="49">
        <v>0</v>
      </c>
      <c r="L109" s="49">
        <v>0</v>
      </c>
      <c r="M109" s="49">
        <v>0</v>
      </c>
      <c r="N109" s="49">
        <v>0</v>
      </c>
    </row>
    <row r="110" spans="1:15" ht="15" customHeight="1">
      <c r="A110" s="6" t="s">
        <v>77</v>
      </c>
      <c r="B110" s="41">
        <f t="shared" si="11"/>
        <v>0</v>
      </c>
      <c r="C110" s="42">
        <v>0</v>
      </c>
      <c r="D110" s="42">
        <v>0</v>
      </c>
      <c r="E110" s="42">
        <v>0</v>
      </c>
      <c r="F110" s="42">
        <v>0</v>
      </c>
      <c r="G110" s="42">
        <v>0</v>
      </c>
      <c r="H110" s="30">
        <v>0</v>
      </c>
      <c r="I110" s="42">
        <v>0</v>
      </c>
      <c r="J110" s="49">
        <v>0</v>
      </c>
      <c r="K110" s="49">
        <v>0</v>
      </c>
      <c r="L110" s="49">
        <v>0</v>
      </c>
      <c r="M110" s="49">
        <v>0</v>
      </c>
      <c r="N110" s="49">
        <v>0</v>
      </c>
    </row>
    <row r="111" spans="1:15">
      <c r="A111" s="3" t="s">
        <v>78</v>
      </c>
      <c r="B111" s="43">
        <f t="shared" si="11"/>
        <v>0</v>
      </c>
      <c r="C111" s="35">
        <v>0</v>
      </c>
      <c r="D111" s="43">
        <v>0</v>
      </c>
      <c r="E111" s="43">
        <v>0</v>
      </c>
      <c r="F111" s="43">
        <v>0</v>
      </c>
      <c r="G111" s="43">
        <v>0</v>
      </c>
      <c r="H111" s="30">
        <v>0</v>
      </c>
      <c r="I111" s="43">
        <v>0</v>
      </c>
      <c r="J111" s="50">
        <v>0</v>
      </c>
      <c r="K111" s="50">
        <v>0</v>
      </c>
      <c r="L111" s="50">
        <v>0</v>
      </c>
      <c r="M111" s="50">
        <v>0</v>
      </c>
      <c r="N111" s="50">
        <v>0</v>
      </c>
    </row>
    <row r="112" spans="1:15" ht="15" customHeight="1">
      <c r="A112" s="6" t="s">
        <v>79</v>
      </c>
      <c r="B112" s="41">
        <f t="shared" si="11"/>
        <v>0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  <c r="H112" s="30">
        <v>0</v>
      </c>
      <c r="I112" s="42">
        <v>0</v>
      </c>
      <c r="J112" s="49">
        <v>0</v>
      </c>
      <c r="K112" s="49">
        <v>0</v>
      </c>
      <c r="L112" s="49">
        <v>0</v>
      </c>
      <c r="M112" s="49">
        <v>0</v>
      </c>
      <c r="N112" s="49">
        <v>0</v>
      </c>
    </row>
    <row r="113" spans="1:15" ht="15" customHeight="1">
      <c r="A113" s="8" t="s">
        <v>80</v>
      </c>
      <c r="B113" s="52">
        <f t="shared" ref="B113:N113" si="14">B105+B108+B111</f>
        <v>0</v>
      </c>
      <c r="C113" s="52">
        <f t="shared" si="14"/>
        <v>0</v>
      </c>
      <c r="D113" s="52">
        <f t="shared" si="14"/>
        <v>0</v>
      </c>
      <c r="E113" s="52">
        <f t="shared" si="14"/>
        <v>0</v>
      </c>
      <c r="F113" s="52">
        <f t="shared" si="14"/>
        <v>0</v>
      </c>
      <c r="G113" s="52">
        <f t="shared" si="14"/>
        <v>0</v>
      </c>
      <c r="H113" s="30">
        <f t="shared" si="14"/>
        <v>0</v>
      </c>
      <c r="I113" s="52">
        <f t="shared" si="14"/>
        <v>0</v>
      </c>
      <c r="J113" s="52">
        <f t="shared" si="14"/>
        <v>0</v>
      </c>
      <c r="K113" s="52">
        <f>K105+K108+K111</f>
        <v>0</v>
      </c>
      <c r="L113" s="52">
        <f>L105+L108+L111</f>
        <v>0</v>
      </c>
      <c r="M113" s="52">
        <f>M105+M108+M111</f>
        <v>0</v>
      </c>
      <c r="N113" s="52">
        <f t="shared" si="14"/>
        <v>0</v>
      </c>
    </row>
    <row r="115" spans="1:15" ht="15.75">
      <c r="A115" s="9" t="s">
        <v>81</v>
      </c>
      <c r="B115" s="53">
        <f>B103+B113</f>
        <v>170102105.40099999</v>
      </c>
      <c r="C115" s="53">
        <f t="shared" ref="C115:N115" si="15">C103+C113</f>
        <v>19274468.120000001</v>
      </c>
      <c r="D115" s="53">
        <f t="shared" si="15"/>
        <v>26361094.199999999</v>
      </c>
      <c r="E115" s="53">
        <f t="shared" si="15"/>
        <v>22453521.050000001</v>
      </c>
      <c r="F115" s="53">
        <f t="shared" si="15"/>
        <v>28293338.91</v>
      </c>
      <c r="G115" s="53">
        <f t="shared" si="15"/>
        <v>24330894.030000001</v>
      </c>
      <c r="H115" s="53">
        <f t="shared" si="15"/>
        <v>30320276.539999999</v>
      </c>
      <c r="I115" s="53">
        <f t="shared" si="15"/>
        <v>19068512.550999999</v>
      </c>
      <c r="J115" s="53">
        <f t="shared" si="15"/>
        <v>0</v>
      </c>
      <c r="K115" s="53">
        <f t="shared" si="15"/>
        <v>0</v>
      </c>
      <c r="L115" s="53">
        <f t="shared" si="15"/>
        <v>0</v>
      </c>
      <c r="M115" s="53">
        <f t="shared" si="15"/>
        <v>0</v>
      </c>
      <c r="N115" s="53">
        <f t="shared" si="15"/>
        <v>0</v>
      </c>
      <c r="O115" s="57">
        <f>SUM(B115:H115)</f>
        <v>321135698.25099999</v>
      </c>
    </row>
    <row r="116" spans="1:15">
      <c r="A116" s="4"/>
      <c r="C116" s="5"/>
    </row>
    <row r="117" spans="1:15">
      <c r="A117" t="s">
        <v>102</v>
      </c>
    </row>
    <row r="118" spans="1:15">
      <c r="B118" s="30"/>
      <c r="M118" s="30"/>
    </row>
    <row r="119" spans="1:15">
      <c r="A119" t="s">
        <v>131</v>
      </c>
    </row>
    <row r="120" spans="1:15">
      <c r="A120" t="s">
        <v>132</v>
      </c>
    </row>
    <row r="128" spans="1:15" ht="15" customHeight="1">
      <c r="A128" s="32" t="s">
        <v>142</v>
      </c>
      <c r="B128" s="81" t="s">
        <v>136</v>
      </c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</row>
    <row r="129" spans="1:14">
      <c r="A129" s="70" t="s">
        <v>133</v>
      </c>
      <c r="B129" s="82" t="s">
        <v>137</v>
      </c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</row>
    <row r="130" spans="1:14" ht="15" customHeight="1">
      <c r="A130" s="70" t="s">
        <v>134</v>
      </c>
      <c r="B130" s="83" t="s">
        <v>117</v>
      </c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</row>
    <row r="131" spans="1:14" ht="15" customHeight="1">
      <c r="A131" s="33" t="s">
        <v>103</v>
      </c>
      <c r="B131" s="83" t="s">
        <v>118</v>
      </c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</row>
    <row r="132" spans="1:14">
      <c r="A132" s="22"/>
      <c r="B132" s="28"/>
    </row>
    <row r="136" spans="1:14">
      <c r="A136" s="84" t="s">
        <v>135</v>
      </c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</row>
    <row r="137" spans="1:14">
      <c r="A137" s="78" t="s">
        <v>130</v>
      </c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</row>
    <row r="138" spans="1:14">
      <c r="A138" s="78" t="s">
        <v>125</v>
      </c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</row>
    <row r="139" spans="1:14">
      <c r="A139" s="78" t="s">
        <v>104</v>
      </c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</row>
  </sheetData>
  <mergeCells count="14">
    <mergeCell ref="A138:N138"/>
    <mergeCell ref="A139:N139"/>
    <mergeCell ref="A1:O1"/>
    <mergeCell ref="A2:O2"/>
    <mergeCell ref="A3:O3"/>
    <mergeCell ref="A4:O4"/>
    <mergeCell ref="A5:O5"/>
    <mergeCell ref="A6:O8"/>
    <mergeCell ref="B128:N128"/>
    <mergeCell ref="B129:N129"/>
    <mergeCell ref="B130:N130"/>
    <mergeCell ref="B131:N131"/>
    <mergeCell ref="A136:N136"/>
    <mergeCell ref="A137:N137"/>
  </mergeCells>
  <pageMargins left="0.6393700787401575" right="3.937007874015748E-2" top="0.74803149606299213" bottom="0.15748031496062992" header="0.31496062992125984" footer="0.19685039370078741"/>
  <pageSetup paperSize="9" scale="52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4"/>
  <sheetViews>
    <sheetView showGridLines="0" topLeftCell="A76" workbookViewId="0">
      <selection activeCell="C103" sqref="C103"/>
    </sheetView>
  </sheetViews>
  <sheetFormatPr baseColWidth="10" defaultRowHeight="15"/>
  <cols>
    <col min="1" max="1" width="87" customWidth="1"/>
    <col min="2" max="2" width="20.42578125" customWidth="1"/>
    <col min="3" max="3" width="15.42578125" customWidth="1"/>
    <col min="4" max="4" width="3.85546875" customWidth="1"/>
    <col min="5" max="5" width="16.5703125" customWidth="1"/>
    <col min="6" max="6" width="13.140625" customWidth="1"/>
    <col min="7" max="7" width="13.85546875" customWidth="1"/>
  </cols>
  <sheetData>
    <row r="1" spans="1:7" ht="18.75">
      <c r="A1" s="79" t="s">
        <v>92</v>
      </c>
      <c r="B1" s="79"/>
      <c r="C1" s="79"/>
      <c r="E1" s="7" t="s">
        <v>39</v>
      </c>
    </row>
    <row r="2" spans="1:7" ht="15" customHeight="1">
      <c r="A2" s="80" t="s">
        <v>152</v>
      </c>
      <c r="B2" s="80"/>
      <c r="C2" s="80"/>
      <c r="E2" s="12" t="s">
        <v>88</v>
      </c>
    </row>
    <row r="3" spans="1:7" ht="15.75">
      <c r="A3" s="80" t="s">
        <v>147</v>
      </c>
      <c r="B3" s="80"/>
      <c r="C3" s="80"/>
      <c r="E3" s="12" t="s">
        <v>89</v>
      </c>
    </row>
    <row r="4" spans="1:7" ht="18.75">
      <c r="A4" s="80" t="s">
        <v>90</v>
      </c>
      <c r="B4" s="80"/>
      <c r="C4" s="80"/>
      <c r="E4" s="7" t="s">
        <v>85</v>
      </c>
    </row>
    <row r="5" spans="1:7">
      <c r="A5" s="78" t="s">
        <v>36</v>
      </c>
      <c r="B5" s="78"/>
      <c r="C5" s="78"/>
      <c r="E5" s="12" t="s">
        <v>86</v>
      </c>
    </row>
    <row r="6" spans="1:7">
      <c r="A6" s="78"/>
      <c r="B6" s="78"/>
      <c r="C6" s="78"/>
      <c r="E6" s="12" t="s">
        <v>87</v>
      </c>
    </row>
    <row r="7" spans="1:7" ht="31.5">
      <c r="A7" s="10" t="s">
        <v>0</v>
      </c>
      <c r="B7" s="11" t="s">
        <v>37</v>
      </c>
      <c r="C7" s="11"/>
    </row>
    <row r="8" spans="1:7">
      <c r="A8" s="1" t="s">
        <v>1</v>
      </c>
      <c r="B8" s="13"/>
      <c r="C8" s="13"/>
    </row>
    <row r="9" spans="1:7">
      <c r="A9" s="3" t="s">
        <v>2</v>
      </c>
      <c r="B9" s="62">
        <f>+B10+B11+B12+B13+B14</f>
        <v>280412334</v>
      </c>
      <c r="C9" s="62"/>
      <c r="G9" s="30"/>
    </row>
    <row r="10" spans="1:7">
      <c r="A10" s="6" t="s">
        <v>3</v>
      </c>
      <c r="B10" s="63">
        <v>254815257</v>
      </c>
      <c r="C10" s="63"/>
    </row>
    <row r="11" spans="1:7">
      <c r="A11" s="6" t="s">
        <v>4</v>
      </c>
      <c r="B11" s="63">
        <v>19979280</v>
      </c>
      <c r="C11" s="30"/>
    </row>
    <row r="12" spans="1:7">
      <c r="A12" s="6" t="s">
        <v>40</v>
      </c>
      <c r="B12" s="63">
        <v>0</v>
      </c>
      <c r="C12" s="38"/>
    </row>
    <row r="13" spans="1:7">
      <c r="A13" s="6" t="s">
        <v>5</v>
      </c>
      <c r="B13" s="63">
        <v>0</v>
      </c>
      <c r="C13" s="38"/>
    </row>
    <row r="14" spans="1:7">
      <c r="A14" s="6" t="s">
        <v>6</v>
      </c>
      <c r="B14" s="63">
        <v>5617797</v>
      </c>
      <c r="C14" s="63"/>
    </row>
    <row r="15" spans="1:7">
      <c r="A15" s="3" t="s">
        <v>7</v>
      </c>
      <c r="B15" s="62">
        <f>B16+B17+B18+B19+B20+B21+B22+B23+B24</f>
        <v>33264802</v>
      </c>
      <c r="C15" s="62"/>
    </row>
    <row r="16" spans="1:7">
      <c r="A16" s="6" t="s">
        <v>8</v>
      </c>
      <c r="B16" s="63">
        <v>10080002</v>
      </c>
      <c r="C16" s="58"/>
      <c r="F16" s="30"/>
    </row>
    <row r="17" spans="1:6">
      <c r="A17" s="6" t="s">
        <v>9</v>
      </c>
      <c r="B17" s="63">
        <v>200000</v>
      </c>
      <c r="C17" s="63"/>
    </row>
    <row r="18" spans="1:6">
      <c r="A18" s="6" t="s">
        <v>10</v>
      </c>
      <c r="B18" s="63">
        <v>3604800</v>
      </c>
      <c r="C18" s="58"/>
    </row>
    <row r="19" spans="1:6" ht="18" customHeight="1">
      <c r="A19" s="6" t="s">
        <v>11</v>
      </c>
      <c r="B19" s="63">
        <v>0</v>
      </c>
      <c r="C19" s="38"/>
    </row>
    <row r="20" spans="1:6">
      <c r="A20" s="6" t="s">
        <v>12</v>
      </c>
      <c r="B20" s="63">
        <v>800000</v>
      </c>
      <c r="C20" s="63"/>
    </row>
    <row r="21" spans="1:6">
      <c r="A21" s="6" t="s">
        <v>13</v>
      </c>
      <c r="B21" s="63">
        <v>1600000</v>
      </c>
      <c r="C21" s="63"/>
    </row>
    <row r="22" spans="1:6" ht="30">
      <c r="A22" s="6" t="s">
        <v>14</v>
      </c>
      <c r="B22" s="63">
        <v>6080000</v>
      </c>
      <c r="C22" s="61"/>
    </row>
    <row r="23" spans="1:6">
      <c r="A23" s="6" t="s">
        <v>15</v>
      </c>
      <c r="B23" s="63">
        <v>8900000</v>
      </c>
      <c r="C23" s="58"/>
      <c r="F23" s="30"/>
    </row>
    <row r="24" spans="1:6">
      <c r="A24" s="6" t="s">
        <v>41</v>
      </c>
      <c r="B24" s="63">
        <v>2000000</v>
      </c>
      <c r="C24" s="63"/>
    </row>
    <row r="25" spans="1:6">
      <c r="A25" s="3" t="s">
        <v>16</v>
      </c>
      <c r="B25" s="62">
        <f>B26+B27+B28+B29+B30+B31++B32+B33+B34</f>
        <v>210538381</v>
      </c>
      <c r="C25" s="56"/>
      <c r="E25" s="30"/>
    </row>
    <row r="26" spans="1:6">
      <c r="A26" s="6" t="s">
        <v>17</v>
      </c>
      <c r="B26" s="63">
        <v>64103600</v>
      </c>
      <c r="C26" s="63"/>
    </row>
    <row r="27" spans="1:6">
      <c r="A27" s="6" t="s">
        <v>18</v>
      </c>
      <c r="B27" s="63">
        <v>25512999</v>
      </c>
      <c r="C27" s="30"/>
    </row>
    <row r="28" spans="1:6">
      <c r="A28" s="6" t="s">
        <v>19</v>
      </c>
      <c r="B28" s="63">
        <v>3425000</v>
      </c>
      <c r="C28" s="30"/>
    </row>
    <row r="29" spans="1:6">
      <c r="A29" s="6" t="s">
        <v>20</v>
      </c>
      <c r="B29" s="63">
        <v>2800000</v>
      </c>
      <c r="C29" s="63"/>
    </row>
    <row r="30" spans="1:6">
      <c r="A30" s="6" t="s">
        <v>21</v>
      </c>
      <c r="B30" s="63">
        <v>8250000</v>
      </c>
      <c r="C30" s="63"/>
    </row>
    <row r="31" spans="1:6">
      <c r="A31" s="6" t="s">
        <v>22</v>
      </c>
      <c r="B31" s="63">
        <v>32857103</v>
      </c>
      <c r="C31" s="30"/>
    </row>
    <row r="32" spans="1:6">
      <c r="A32" s="6" t="s">
        <v>23</v>
      </c>
      <c r="B32" s="63">
        <v>52500000</v>
      </c>
      <c r="C32" s="30"/>
    </row>
    <row r="33" spans="1:3">
      <c r="A33" s="6" t="s">
        <v>42</v>
      </c>
      <c r="B33" s="63">
        <v>0</v>
      </c>
      <c r="C33" s="38"/>
    </row>
    <row r="34" spans="1:3">
      <c r="A34" s="6" t="s">
        <v>24</v>
      </c>
      <c r="B34" s="63">
        <v>21089679</v>
      </c>
      <c r="C34" s="30"/>
    </row>
    <row r="35" spans="1:3">
      <c r="A35" s="3" t="s">
        <v>25</v>
      </c>
      <c r="B35" s="62">
        <v>0</v>
      </c>
      <c r="C35" s="54"/>
    </row>
    <row r="36" spans="1:3">
      <c r="A36" s="6" t="s">
        <v>26</v>
      </c>
      <c r="B36" s="63">
        <v>0</v>
      </c>
      <c r="C36" s="59"/>
    </row>
    <row r="37" spans="1:3">
      <c r="A37" s="6" t="s">
        <v>43</v>
      </c>
      <c r="B37" s="63">
        <v>0</v>
      </c>
      <c r="C37" s="59"/>
    </row>
    <row r="38" spans="1:3">
      <c r="A38" s="6" t="s">
        <v>44</v>
      </c>
      <c r="B38" s="63">
        <v>0</v>
      </c>
      <c r="C38" s="59"/>
    </row>
    <row r="39" spans="1:3">
      <c r="A39" s="6" t="s">
        <v>45</v>
      </c>
      <c r="B39" s="63">
        <v>0</v>
      </c>
      <c r="C39" s="59"/>
    </row>
    <row r="40" spans="1:3">
      <c r="A40" s="6" t="s">
        <v>46</v>
      </c>
      <c r="B40" s="63">
        <v>0</v>
      </c>
      <c r="C40" s="59"/>
    </row>
    <row r="41" spans="1:3">
      <c r="A41" s="6" t="s">
        <v>27</v>
      </c>
      <c r="B41" s="63">
        <v>0</v>
      </c>
      <c r="C41" s="59"/>
    </row>
    <row r="42" spans="1:3">
      <c r="A42" s="6" t="s">
        <v>47</v>
      </c>
      <c r="B42" s="63">
        <v>0</v>
      </c>
      <c r="C42" s="59"/>
    </row>
    <row r="43" spans="1:3">
      <c r="A43" s="3" t="s">
        <v>48</v>
      </c>
      <c r="B43" s="62">
        <v>0</v>
      </c>
      <c r="C43" s="54"/>
    </row>
    <row r="44" spans="1:3">
      <c r="A44" s="6" t="s">
        <v>49</v>
      </c>
      <c r="B44" s="63">
        <v>0</v>
      </c>
      <c r="C44" s="38"/>
    </row>
    <row r="45" spans="1:3">
      <c r="A45" s="6" t="s">
        <v>50</v>
      </c>
      <c r="B45" s="63">
        <v>0</v>
      </c>
      <c r="C45" s="38"/>
    </row>
    <row r="46" spans="1:3">
      <c r="A46" s="6" t="s">
        <v>51</v>
      </c>
      <c r="B46" s="63">
        <v>0</v>
      </c>
      <c r="C46" s="38"/>
    </row>
    <row r="47" spans="1:3">
      <c r="A47" s="6" t="s">
        <v>52</v>
      </c>
      <c r="B47" s="63">
        <v>0</v>
      </c>
      <c r="C47" s="38"/>
    </row>
    <row r="48" spans="1:3">
      <c r="A48" s="6" t="s">
        <v>53</v>
      </c>
      <c r="B48" s="63">
        <v>0</v>
      </c>
      <c r="C48" s="38"/>
    </row>
    <row r="49" spans="1:3">
      <c r="A49" s="6" t="s">
        <v>54</v>
      </c>
      <c r="B49" s="63">
        <v>0</v>
      </c>
      <c r="C49" s="38"/>
    </row>
    <row r="50" spans="1:3">
      <c r="A50" s="6" t="s">
        <v>55</v>
      </c>
      <c r="B50" s="63">
        <v>0</v>
      </c>
      <c r="C50" s="38"/>
    </row>
    <row r="51" spans="1:3">
      <c r="A51" s="3" t="s">
        <v>28</v>
      </c>
      <c r="B51" s="62">
        <f>B52+B53+B54+B55+B56+B57+B58+B59+B60</f>
        <v>15164564</v>
      </c>
      <c r="C51" s="14"/>
    </row>
    <row r="52" spans="1:3">
      <c r="A52" s="6" t="s">
        <v>29</v>
      </c>
      <c r="B52" s="67">
        <v>6304210</v>
      </c>
      <c r="C52" s="30"/>
    </row>
    <row r="53" spans="1:3">
      <c r="A53" s="6" t="s">
        <v>30</v>
      </c>
      <c r="B53" s="63">
        <v>0</v>
      </c>
      <c r="C53" s="38"/>
    </row>
    <row r="54" spans="1:3">
      <c r="A54" s="6" t="s">
        <v>31</v>
      </c>
      <c r="B54" s="63">
        <v>0</v>
      </c>
      <c r="C54" s="38"/>
    </row>
    <row r="55" spans="1:3">
      <c r="A55" s="6" t="s">
        <v>32</v>
      </c>
      <c r="B55" s="63">
        <v>600000</v>
      </c>
      <c r="C55" s="30"/>
    </row>
    <row r="56" spans="1:3">
      <c r="A56" s="6" t="s">
        <v>33</v>
      </c>
      <c r="B56" s="63">
        <v>6660354</v>
      </c>
      <c r="C56" s="30"/>
    </row>
    <row r="57" spans="1:3">
      <c r="A57" s="6" t="s">
        <v>56</v>
      </c>
      <c r="B57" s="63">
        <v>1500000</v>
      </c>
      <c r="C57" s="38"/>
    </row>
    <row r="58" spans="1:3">
      <c r="A58" s="6" t="s">
        <v>57</v>
      </c>
      <c r="B58" s="63">
        <v>0</v>
      </c>
      <c r="C58" s="38"/>
    </row>
    <row r="59" spans="1:3">
      <c r="A59" s="6" t="s">
        <v>34</v>
      </c>
      <c r="B59" s="63">
        <v>100000</v>
      </c>
      <c r="C59" s="38"/>
    </row>
    <row r="60" spans="1:3">
      <c r="A60" s="6" t="s">
        <v>58</v>
      </c>
      <c r="B60" s="63">
        <v>0</v>
      </c>
      <c r="C60" s="38"/>
    </row>
    <row r="61" spans="1:3">
      <c r="A61" s="3" t="s">
        <v>59</v>
      </c>
      <c r="B61" s="54">
        <v>0</v>
      </c>
      <c r="C61" s="54"/>
    </row>
    <row r="62" spans="1:3">
      <c r="A62" s="6" t="s">
        <v>60</v>
      </c>
      <c r="B62" s="38">
        <v>0</v>
      </c>
      <c r="C62" s="38"/>
    </row>
    <row r="63" spans="1:3">
      <c r="A63" s="6" t="s">
        <v>61</v>
      </c>
      <c r="B63" s="38">
        <v>0</v>
      </c>
      <c r="C63" s="38"/>
    </row>
    <row r="64" spans="1:3">
      <c r="A64" s="6" t="s">
        <v>62</v>
      </c>
      <c r="B64" s="38">
        <v>0</v>
      </c>
      <c r="C64" s="38"/>
    </row>
    <row r="65" spans="1:6" ht="30">
      <c r="A65" s="6" t="s">
        <v>63</v>
      </c>
      <c r="B65" s="38">
        <v>0</v>
      </c>
      <c r="C65" s="38"/>
    </row>
    <row r="66" spans="1:6">
      <c r="A66" s="3" t="s">
        <v>64</v>
      </c>
      <c r="B66" s="54">
        <v>0</v>
      </c>
      <c r="C66" s="54"/>
    </row>
    <row r="67" spans="1:6">
      <c r="A67" s="6" t="s">
        <v>65</v>
      </c>
      <c r="B67" s="38">
        <v>0</v>
      </c>
      <c r="C67" s="38"/>
    </row>
    <row r="68" spans="1:6">
      <c r="A68" s="6" t="s">
        <v>66</v>
      </c>
      <c r="B68" s="38">
        <v>0</v>
      </c>
      <c r="C68" s="38"/>
    </row>
    <row r="69" spans="1:6">
      <c r="A69" s="3" t="s">
        <v>67</v>
      </c>
      <c r="B69" s="54">
        <v>0</v>
      </c>
      <c r="C69" s="54"/>
    </row>
    <row r="70" spans="1:6">
      <c r="A70" s="6" t="s">
        <v>68</v>
      </c>
      <c r="B70" s="38">
        <v>0</v>
      </c>
      <c r="C70" s="38"/>
    </row>
    <row r="71" spans="1:6">
      <c r="A71" s="6" t="s">
        <v>69</v>
      </c>
      <c r="B71" s="38">
        <v>0</v>
      </c>
      <c r="C71" s="38"/>
    </row>
    <row r="72" spans="1:6">
      <c r="A72" s="6" t="s">
        <v>70</v>
      </c>
      <c r="B72" s="38">
        <v>0</v>
      </c>
      <c r="C72" s="38"/>
    </row>
    <row r="73" spans="1:6">
      <c r="A73" s="8" t="s">
        <v>35</v>
      </c>
      <c r="B73" s="29">
        <f>+B9+B15+B25+B51</f>
        <v>539380081</v>
      </c>
      <c r="C73" s="29"/>
      <c r="F73" s="30"/>
    </row>
    <row r="74" spans="1:6">
      <c r="A74" s="4"/>
      <c r="B74" s="5"/>
    </row>
    <row r="75" spans="1:6">
      <c r="A75" s="1" t="s">
        <v>71</v>
      </c>
      <c r="B75" s="2"/>
      <c r="C75" s="13"/>
    </row>
    <row r="76" spans="1:6">
      <c r="A76" s="3" t="s">
        <v>72</v>
      </c>
      <c r="B76" s="54">
        <v>0</v>
      </c>
      <c r="C76" s="54"/>
    </row>
    <row r="77" spans="1:6">
      <c r="A77" s="6" t="s">
        <v>73</v>
      </c>
      <c r="B77" s="38">
        <v>0</v>
      </c>
      <c r="C77" s="38"/>
    </row>
    <row r="78" spans="1:6">
      <c r="A78" s="6" t="s">
        <v>74</v>
      </c>
      <c r="B78" s="38">
        <v>0</v>
      </c>
      <c r="C78" s="38"/>
    </row>
    <row r="79" spans="1:6">
      <c r="A79" s="3" t="s">
        <v>75</v>
      </c>
      <c r="B79" s="54">
        <v>0</v>
      </c>
      <c r="C79" s="54"/>
    </row>
    <row r="80" spans="1:6">
      <c r="A80" s="6" t="s">
        <v>76</v>
      </c>
      <c r="B80" s="38">
        <v>0</v>
      </c>
      <c r="C80" s="38"/>
    </row>
    <row r="81" spans="1:3">
      <c r="A81" s="6" t="s">
        <v>77</v>
      </c>
      <c r="B81" s="38">
        <v>0</v>
      </c>
      <c r="C81" s="38"/>
    </row>
    <row r="82" spans="1:3">
      <c r="A82" s="3" t="s">
        <v>78</v>
      </c>
      <c r="B82" s="38">
        <v>0</v>
      </c>
      <c r="C82" s="38"/>
    </row>
    <row r="83" spans="1:3">
      <c r="A83" s="6" t="s">
        <v>79</v>
      </c>
      <c r="B83" s="38">
        <v>0</v>
      </c>
      <c r="C83" s="38"/>
    </row>
    <row r="84" spans="1:3">
      <c r="A84" s="8" t="s">
        <v>80</v>
      </c>
      <c r="B84" s="54">
        <v>0</v>
      </c>
      <c r="C84" s="54"/>
    </row>
    <row r="86" spans="1:3" ht="15.75">
      <c r="A86" s="9" t="s">
        <v>81</v>
      </c>
      <c r="B86" s="60">
        <f>B73+B84</f>
        <v>539380081</v>
      </c>
      <c r="C86" s="60"/>
    </row>
    <row r="87" spans="1:3">
      <c r="A87" t="s">
        <v>121</v>
      </c>
    </row>
    <row r="95" spans="1:3" ht="12.95" customHeight="1">
      <c r="A95" s="76" t="s">
        <v>148</v>
      </c>
      <c r="B95" s="81" t="s">
        <v>155</v>
      </c>
      <c r="C95" s="81"/>
    </row>
    <row r="96" spans="1:3" ht="12.95" customHeight="1">
      <c r="A96" s="25" t="s">
        <v>149</v>
      </c>
      <c r="B96" s="85" t="s">
        <v>128</v>
      </c>
      <c r="C96" s="85"/>
    </row>
    <row r="97" spans="1:3" ht="12.95" customHeight="1">
      <c r="A97" s="26" t="s">
        <v>134</v>
      </c>
      <c r="B97" s="83" t="s">
        <v>151</v>
      </c>
      <c r="C97" s="83"/>
    </row>
    <row r="98" spans="1:3" ht="12.95" customHeight="1">
      <c r="A98" s="25" t="s">
        <v>126</v>
      </c>
      <c r="B98" s="83" t="s">
        <v>95</v>
      </c>
      <c r="C98" s="83"/>
    </row>
    <row r="99" spans="1:3">
      <c r="A99" s="22"/>
      <c r="B99" s="28"/>
    </row>
    <row r="100" spans="1:3">
      <c r="A100" s="22"/>
      <c r="B100" s="19"/>
    </row>
    <row r="101" spans="1:3">
      <c r="A101" s="22"/>
      <c r="B101" s="19"/>
    </row>
    <row r="102" spans="1:3">
      <c r="A102" s="22"/>
      <c r="B102" s="19"/>
    </row>
    <row r="103" spans="1:3">
      <c r="A103" s="20"/>
      <c r="B103" s="19"/>
    </row>
    <row r="104" spans="1:3">
      <c r="A104" s="22"/>
      <c r="B104" s="21"/>
    </row>
    <row r="105" spans="1:3" ht="12.95" customHeight="1">
      <c r="A105" s="23" t="s">
        <v>154</v>
      </c>
      <c r="B105" s="23"/>
      <c r="C105" s="23"/>
    </row>
    <row r="106" spans="1:3" ht="12.95" customHeight="1">
      <c r="A106" s="24" t="s">
        <v>129</v>
      </c>
      <c r="B106" s="23"/>
    </row>
    <row r="107" spans="1:3" ht="12.95" customHeight="1">
      <c r="A107" s="24" t="s">
        <v>150</v>
      </c>
      <c r="B107" s="24"/>
    </row>
    <row r="108" spans="1:3" ht="12.95" customHeight="1">
      <c r="A108" s="24" t="s">
        <v>101</v>
      </c>
      <c r="B108" s="24"/>
    </row>
    <row r="109" spans="1:3">
      <c r="A109" s="17"/>
      <c r="B109" s="24"/>
    </row>
    <row r="110" spans="1:3">
      <c r="A110" s="17"/>
      <c r="B110" s="16"/>
    </row>
    <row r="111" spans="1:3">
      <c r="A111" s="6"/>
      <c r="B111" s="5"/>
    </row>
    <row r="112" spans="1:3">
      <c r="A112" s="6"/>
      <c r="B112" s="5"/>
    </row>
    <row r="113" spans="1:2">
      <c r="A113" s="6"/>
      <c r="B113" s="5"/>
    </row>
    <row r="114" spans="1:2">
      <c r="B114" s="5"/>
    </row>
  </sheetData>
  <mergeCells count="10">
    <mergeCell ref="B96:C96"/>
    <mergeCell ref="B97:C97"/>
    <mergeCell ref="B98:C98"/>
    <mergeCell ref="B95:C95"/>
    <mergeCell ref="A1:C1"/>
    <mergeCell ref="A2:C2"/>
    <mergeCell ref="A3:C3"/>
    <mergeCell ref="A4:C4"/>
    <mergeCell ref="A5:C5"/>
    <mergeCell ref="A6:C6"/>
  </mergeCells>
  <pageMargins left="0.7" right="0.7" top="1.3149999999999999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39"/>
  <sheetViews>
    <sheetView showGridLines="0" tabSelected="1" workbookViewId="0">
      <selection activeCell="F17" sqref="F17"/>
    </sheetView>
  </sheetViews>
  <sheetFormatPr baseColWidth="10" defaultColWidth="9.140625" defaultRowHeight="15"/>
  <cols>
    <col min="1" max="1" width="48.5703125" customWidth="1"/>
    <col min="2" max="2" width="18.140625" customWidth="1"/>
    <col min="3" max="3" width="15.140625" customWidth="1"/>
    <col min="4" max="4" width="16.42578125" customWidth="1"/>
    <col min="5" max="5" width="14.140625" customWidth="1"/>
    <col min="6" max="6" width="15.85546875" customWidth="1"/>
    <col min="7" max="7" width="15.28515625" customWidth="1"/>
    <col min="8" max="8" width="14.140625" bestFit="1" customWidth="1"/>
    <col min="9" max="9" width="15.7109375" customWidth="1"/>
    <col min="10" max="10" width="15.140625" bestFit="1" customWidth="1"/>
    <col min="11" max="12" width="14.28515625" customWidth="1"/>
    <col min="13" max="13" width="14.140625" customWidth="1"/>
    <col min="14" max="14" width="14.7109375" customWidth="1"/>
    <col min="15" max="15" width="0.28515625" customWidth="1"/>
    <col min="16" max="16" width="13.42578125" customWidth="1"/>
  </cols>
  <sheetData>
    <row r="1" spans="1:16" ht="18.75">
      <c r="A1" s="79" t="s">
        <v>92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" ht="18.75" customHeight="1">
      <c r="A2" s="79" t="s">
        <v>156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18.75">
      <c r="A3" s="79" t="s">
        <v>153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 ht="15.75" customHeight="1">
      <c r="A4" s="80" t="s">
        <v>90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16">
      <c r="A5" s="78" t="s">
        <v>36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6" ht="15.75" customHeigh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6" ht="1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6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</row>
    <row r="9" spans="1:16">
      <c r="A9" s="71"/>
      <c r="B9" s="71"/>
      <c r="C9" s="71"/>
      <c r="E9" s="12"/>
    </row>
    <row r="10" spans="1:16">
      <c r="A10" s="71"/>
      <c r="B10" s="71"/>
      <c r="C10" s="71"/>
      <c r="E10" s="12"/>
    </row>
    <row r="11" spans="1:16">
      <c r="A11" s="71"/>
      <c r="B11" s="71"/>
      <c r="C11" s="71"/>
      <c r="E11" s="12"/>
    </row>
    <row r="12" spans="1:16" ht="1.5" customHeight="1">
      <c r="A12" s="71"/>
      <c r="B12" s="71"/>
      <c r="C12" s="71"/>
      <c r="E12" s="12"/>
    </row>
    <row r="13" spans="1:16" ht="15.75">
      <c r="A13" s="10" t="s">
        <v>0</v>
      </c>
      <c r="B13" s="11" t="s">
        <v>91</v>
      </c>
      <c r="C13" s="11" t="s">
        <v>139</v>
      </c>
      <c r="D13" s="11" t="s">
        <v>140</v>
      </c>
      <c r="E13" s="11" t="s">
        <v>105</v>
      </c>
      <c r="F13" s="11" t="s">
        <v>106</v>
      </c>
      <c r="G13" s="11" t="s">
        <v>107</v>
      </c>
      <c r="H13" s="11" t="s">
        <v>108</v>
      </c>
      <c r="I13" s="11" t="s">
        <v>114</v>
      </c>
      <c r="J13" s="11" t="s">
        <v>115</v>
      </c>
      <c r="K13" s="11" t="s">
        <v>116</v>
      </c>
      <c r="L13" s="11" t="s">
        <v>82</v>
      </c>
      <c r="M13" s="11" t="s">
        <v>83</v>
      </c>
      <c r="N13" s="11" t="s">
        <v>84</v>
      </c>
    </row>
    <row r="14" spans="1:16">
      <c r="A14" s="1" t="s">
        <v>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6" ht="12.95" customHeight="1">
      <c r="A15" s="3" t="s">
        <v>2</v>
      </c>
      <c r="B15" s="14">
        <f>+C15+D15+E15+F15+G15+H15+I15+J15+K15+L15+M15+N15</f>
        <v>60732366.259999998</v>
      </c>
      <c r="C15" s="14">
        <f t="shared" ref="C15:N15" si="0">C16+C17+C20</f>
        <v>14434000.48</v>
      </c>
      <c r="D15" s="14">
        <f t="shared" si="0"/>
        <v>14833548.42</v>
      </c>
      <c r="E15" s="14">
        <f t="shared" si="0"/>
        <v>15628105.18</v>
      </c>
      <c r="F15" s="14">
        <f t="shared" si="0"/>
        <v>15836712.18</v>
      </c>
      <c r="G15" s="14">
        <f t="shared" si="0"/>
        <v>0</v>
      </c>
      <c r="H15" s="14">
        <f t="shared" si="0"/>
        <v>0</v>
      </c>
      <c r="I15" s="14">
        <f t="shared" si="0"/>
        <v>0</v>
      </c>
      <c r="J15" s="14">
        <f t="shared" si="0"/>
        <v>0</v>
      </c>
      <c r="K15" s="14">
        <f t="shared" si="0"/>
        <v>0</v>
      </c>
      <c r="L15" s="14">
        <f t="shared" si="0"/>
        <v>0</v>
      </c>
      <c r="M15" s="14">
        <f t="shared" si="0"/>
        <v>0</v>
      </c>
      <c r="N15" s="14">
        <f t="shared" si="0"/>
        <v>0</v>
      </c>
      <c r="O15" s="57">
        <f>SUM(B15:H15)</f>
        <v>121464732.52000001</v>
      </c>
    </row>
    <row r="16" spans="1:16" ht="12.95" customHeight="1">
      <c r="A16" s="6" t="s">
        <v>3</v>
      </c>
      <c r="B16" s="30">
        <f t="shared" ref="B16:B78" si="1">C16+D16+E16+F16+G16+H16+I16</f>
        <v>52858083</v>
      </c>
      <c r="C16" s="30">
        <v>12585140.5</v>
      </c>
      <c r="D16" s="30">
        <v>12943853.5</v>
      </c>
      <c r="E16" s="30">
        <v>13582316.5</v>
      </c>
      <c r="F16" s="30">
        <v>13746772.5</v>
      </c>
      <c r="G16" s="47">
        <f t="shared" ref="G16:G78" si="2">H16+I16+J16+K16+L16+M16+N16</f>
        <v>0</v>
      </c>
      <c r="H16" s="47">
        <f t="shared" ref="H16:H78" si="3">I16+J16+K16+L16+M16+N16+O16</f>
        <v>0</v>
      </c>
      <c r="I16" s="47">
        <f t="shared" ref="I16:M17" si="4">J16+K16+L16+M16+N16+O16+P16</f>
        <v>0</v>
      </c>
      <c r="J16" s="47">
        <f t="shared" si="4"/>
        <v>0</v>
      </c>
      <c r="K16" s="47">
        <f t="shared" si="4"/>
        <v>0</v>
      </c>
      <c r="L16" s="47">
        <f t="shared" si="4"/>
        <v>0</v>
      </c>
      <c r="M16" s="47">
        <f t="shared" si="4"/>
        <v>0</v>
      </c>
      <c r="N16" s="30">
        <v>0</v>
      </c>
      <c r="P16" s="30"/>
    </row>
    <row r="17" spans="1:16" ht="12.95" customHeight="1">
      <c r="A17" s="6" t="s">
        <v>4</v>
      </c>
      <c r="B17" s="30">
        <f t="shared" si="1"/>
        <v>7472588.0599999987</v>
      </c>
      <c r="C17" s="30">
        <v>1752394.17</v>
      </c>
      <c r="D17" s="30">
        <v>1787988.76</v>
      </c>
      <c r="E17" s="30">
        <v>1944545.19</v>
      </c>
      <c r="F17" s="30">
        <v>1987659.94</v>
      </c>
      <c r="G17" s="47">
        <f t="shared" si="2"/>
        <v>0</v>
      </c>
      <c r="H17" s="47">
        <f t="shared" si="3"/>
        <v>0</v>
      </c>
      <c r="I17" s="47">
        <f t="shared" si="4"/>
        <v>0</v>
      </c>
      <c r="J17" s="47">
        <f t="shared" si="4"/>
        <v>0</v>
      </c>
      <c r="K17" s="47">
        <f t="shared" si="4"/>
        <v>0</v>
      </c>
      <c r="L17" s="47">
        <f t="shared" si="4"/>
        <v>0</v>
      </c>
      <c r="M17" s="47">
        <f t="shared" si="4"/>
        <v>0</v>
      </c>
      <c r="N17" s="30">
        <v>0</v>
      </c>
      <c r="P17" s="30"/>
    </row>
    <row r="18" spans="1:16" ht="12.95" customHeight="1">
      <c r="A18" s="6" t="s">
        <v>109</v>
      </c>
      <c r="B18" s="30">
        <f t="shared" si="1"/>
        <v>0</v>
      </c>
      <c r="C18" s="47">
        <f t="shared" ref="C18:C78" si="5">D18+E18+F18+G18+H18+I18+J18</f>
        <v>0</v>
      </c>
      <c r="D18" s="47">
        <f t="shared" ref="D18:D78" si="6">E18+F18+G18+H18+I18+J18+K18</f>
        <v>0</v>
      </c>
      <c r="E18" s="47">
        <f t="shared" ref="E18:E78" si="7">F18+G18+H18+I18+J18+K18+L18</f>
        <v>0</v>
      </c>
      <c r="F18" s="47">
        <f t="shared" ref="F18:F78" si="8">G18+H18+I18+J18+K18+L18+M18</f>
        <v>0</v>
      </c>
      <c r="G18" s="47">
        <f t="shared" si="2"/>
        <v>0</v>
      </c>
      <c r="H18" s="47">
        <f t="shared" si="3"/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</row>
    <row r="19" spans="1:16" ht="12.95" customHeight="1">
      <c r="A19" s="6" t="s">
        <v>5</v>
      </c>
      <c r="B19" s="30">
        <f t="shared" si="1"/>
        <v>0</v>
      </c>
      <c r="C19" s="47">
        <f t="shared" si="5"/>
        <v>0</v>
      </c>
      <c r="D19" s="47">
        <f t="shared" si="6"/>
        <v>0</v>
      </c>
      <c r="E19" s="47">
        <f t="shared" si="7"/>
        <v>0</v>
      </c>
      <c r="F19" s="47">
        <f t="shared" si="8"/>
        <v>0</v>
      </c>
      <c r="G19" s="47">
        <f t="shared" si="2"/>
        <v>0</v>
      </c>
      <c r="H19" s="47">
        <f t="shared" si="3"/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</row>
    <row r="20" spans="1:16" ht="12.95" customHeight="1">
      <c r="A20" s="6" t="s">
        <v>6</v>
      </c>
      <c r="B20" s="30">
        <f t="shared" si="1"/>
        <v>401695.2</v>
      </c>
      <c r="C20" s="30">
        <v>96465.81</v>
      </c>
      <c r="D20" s="30">
        <v>101706.16</v>
      </c>
      <c r="E20" s="30">
        <v>101243.49</v>
      </c>
      <c r="F20" s="30">
        <v>102279.74</v>
      </c>
      <c r="G20" s="47">
        <f t="shared" si="2"/>
        <v>0</v>
      </c>
      <c r="H20" s="47">
        <f t="shared" si="3"/>
        <v>0</v>
      </c>
      <c r="I20" s="47">
        <f>J20+K20+L20+M20+N20+O20+P20</f>
        <v>0</v>
      </c>
      <c r="J20" s="47">
        <f>K20+L20+M20+N20+O20+P20+Q20</f>
        <v>0</v>
      </c>
      <c r="K20" s="47">
        <f>L20+M20+N20+O20+P20+Q20+R20</f>
        <v>0</v>
      </c>
      <c r="L20" s="47">
        <f>M20+N20+O20+P20+Q20+R20+S20</f>
        <v>0</v>
      </c>
      <c r="M20" s="47">
        <f>N20+O20+P20+Q20+R20+S20+T20</f>
        <v>0</v>
      </c>
      <c r="N20" s="30">
        <v>0</v>
      </c>
      <c r="P20" s="30"/>
    </row>
    <row r="21" spans="1:16" ht="12.95" customHeight="1">
      <c r="A21" s="3" t="s">
        <v>7</v>
      </c>
      <c r="B21" s="14">
        <f>+C21+D21+E21+F21+G21+H21+I21+J21+K21+L21+M21+N21</f>
        <v>11584228.249999998</v>
      </c>
      <c r="C21" s="14">
        <f>C22+C23+C24+C25+C26+C27+C28+C29+C30</f>
        <v>3719591.3599999994</v>
      </c>
      <c r="D21" s="14">
        <f>D22+D23+D24+D25+D26+D27+D28+D29+D30</f>
        <v>2084525.93</v>
      </c>
      <c r="E21" s="14">
        <f>E22+E23+E24+E25+E26+E27+E28+E29+E30</f>
        <v>3712561.7699999996</v>
      </c>
      <c r="F21" s="14">
        <f>F22+F23+F24+F25+F26+F27+F28+F29+F30</f>
        <v>2067549.19</v>
      </c>
      <c r="G21" s="14">
        <f t="shared" si="2"/>
        <v>0</v>
      </c>
      <c r="H21" s="14">
        <f t="shared" si="3"/>
        <v>0</v>
      </c>
      <c r="I21" s="14">
        <f t="shared" ref="I21:N21" si="9">I22+I23+I24+I25+I26+I27+I28+I29+I30</f>
        <v>0</v>
      </c>
      <c r="J21" s="14">
        <f t="shared" si="9"/>
        <v>0</v>
      </c>
      <c r="K21" s="14">
        <f t="shared" si="9"/>
        <v>0</v>
      </c>
      <c r="L21" s="14">
        <f t="shared" si="9"/>
        <v>0</v>
      </c>
      <c r="M21" s="14">
        <f t="shared" si="9"/>
        <v>0</v>
      </c>
      <c r="N21" s="14">
        <f t="shared" si="9"/>
        <v>0</v>
      </c>
    </row>
    <row r="22" spans="1:16" ht="12.95" customHeight="1">
      <c r="A22" s="6" t="s">
        <v>8</v>
      </c>
      <c r="B22" s="30">
        <f t="shared" si="1"/>
        <v>2355133.6999999997</v>
      </c>
      <c r="C22" s="30">
        <v>622244.84</v>
      </c>
      <c r="D22" s="30">
        <v>563992.73</v>
      </c>
      <c r="E22" s="30">
        <v>622560.56000000006</v>
      </c>
      <c r="F22" s="30">
        <v>546335.56999999995</v>
      </c>
      <c r="G22" s="47">
        <f t="shared" si="2"/>
        <v>0</v>
      </c>
      <c r="H22" s="47">
        <f t="shared" si="3"/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0">
        <v>0</v>
      </c>
      <c r="P22" s="30"/>
    </row>
    <row r="23" spans="1:16" ht="12.95" customHeight="1">
      <c r="A23" s="6" t="s">
        <v>9</v>
      </c>
      <c r="B23" s="30">
        <f t="shared" si="1"/>
        <v>1363136</v>
      </c>
      <c r="C23" s="30">
        <f t="shared" si="5"/>
        <v>681568</v>
      </c>
      <c r="D23" s="30">
        <f t="shared" si="6"/>
        <v>340784</v>
      </c>
      <c r="E23" s="30">
        <v>340784</v>
      </c>
      <c r="F23" s="47">
        <f t="shared" si="8"/>
        <v>0</v>
      </c>
      <c r="G23" s="47">
        <f t="shared" si="2"/>
        <v>0</v>
      </c>
      <c r="H23" s="47">
        <f t="shared" si="3"/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0">
        <v>0</v>
      </c>
    </row>
    <row r="24" spans="1:16" ht="12.95" customHeight="1">
      <c r="A24" s="6" t="s">
        <v>10</v>
      </c>
      <c r="B24" s="30">
        <f t="shared" si="1"/>
        <v>1201600</v>
      </c>
      <c r="C24" s="30">
        <v>300400</v>
      </c>
      <c r="D24" s="30">
        <v>300400</v>
      </c>
      <c r="E24" s="30">
        <v>300400</v>
      </c>
      <c r="F24" s="30">
        <v>300400</v>
      </c>
      <c r="G24" s="47">
        <f t="shared" si="2"/>
        <v>0</v>
      </c>
      <c r="H24" s="47">
        <f t="shared" si="3"/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0">
        <v>0</v>
      </c>
    </row>
    <row r="25" spans="1:16" ht="12.95" customHeight="1">
      <c r="A25" s="6" t="s">
        <v>11</v>
      </c>
      <c r="B25" s="30">
        <f t="shared" si="1"/>
        <v>302000</v>
      </c>
      <c r="C25" s="30">
        <f t="shared" si="5"/>
        <v>151000</v>
      </c>
      <c r="D25" s="30">
        <f t="shared" si="6"/>
        <v>75500</v>
      </c>
      <c r="E25" s="30">
        <v>75500</v>
      </c>
      <c r="F25" s="47">
        <f t="shared" si="8"/>
        <v>0</v>
      </c>
      <c r="G25" s="47">
        <f t="shared" si="2"/>
        <v>0</v>
      </c>
      <c r="H25" s="47">
        <f t="shared" si="3"/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</row>
    <row r="26" spans="1:16" ht="12.95" customHeight="1">
      <c r="A26" s="6" t="s">
        <v>12</v>
      </c>
      <c r="B26" s="30">
        <f t="shared" si="1"/>
        <v>265854</v>
      </c>
      <c r="C26" s="30">
        <f t="shared" si="5"/>
        <v>132927</v>
      </c>
      <c r="D26" s="30">
        <v>44309</v>
      </c>
      <c r="E26" s="30">
        <v>44309</v>
      </c>
      <c r="F26" s="30">
        <v>44309</v>
      </c>
      <c r="G26" s="47">
        <f t="shared" si="2"/>
        <v>0</v>
      </c>
      <c r="H26" s="47">
        <f t="shared" si="3"/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</row>
    <row r="27" spans="1:16" ht="12.95" customHeight="1">
      <c r="A27" s="6" t="s">
        <v>13</v>
      </c>
      <c r="B27" s="30">
        <f t="shared" si="1"/>
        <v>0</v>
      </c>
      <c r="C27" s="47">
        <f t="shared" si="5"/>
        <v>0</v>
      </c>
      <c r="D27" s="30">
        <f t="shared" si="6"/>
        <v>0</v>
      </c>
      <c r="E27" s="47">
        <f t="shared" si="7"/>
        <v>0</v>
      </c>
      <c r="F27" s="47">
        <f t="shared" si="8"/>
        <v>0</v>
      </c>
      <c r="G27" s="47">
        <f t="shared" si="2"/>
        <v>0</v>
      </c>
      <c r="H27" s="47">
        <f t="shared" si="3"/>
        <v>0</v>
      </c>
      <c r="I27" s="30">
        <v>0</v>
      </c>
      <c r="J27" s="34">
        <v>0</v>
      </c>
      <c r="K27" s="34">
        <v>0</v>
      </c>
      <c r="L27" s="34">
        <v>0</v>
      </c>
      <c r="M27" s="34">
        <v>0</v>
      </c>
      <c r="N27" s="30">
        <v>0</v>
      </c>
    </row>
    <row r="28" spans="1:16" ht="12.95" customHeight="1">
      <c r="A28" s="6" t="s">
        <v>14</v>
      </c>
      <c r="B28" s="30">
        <f t="shared" si="1"/>
        <v>2894521.44</v>
      </c>
      <c r="C28" s="47">
        <f t="shared" si="5"/>
        <v>1447260.72</v>
      </c>
      <c r="D28" s="30">
        <v>375349.4</v>
      </c>
      <c r="E28" s="30">
        <v>380447</v>
      </c>
      <c r="F28" s="30">
        <v>691464.32</v>
      </c>
      <c r="G28" s="47">
        <f t="shared" si="2"/>
        <v>0</v>
      </c>
      <c r="H28" s="47">
        <f t="shared" si="3"/>
        <v>0</v>
      </c>
      <c r="I28" s="34">
        <v>0</v>
      </c>
      <c r="J28" s="30">
        <v>0</v>
      </c>
      <c r="K28" s="34">
        <v>0</v>
      </c>
      <c r="L28" s="34">
        <v>0</v>
      </c>
      <c r="M28" s="34">
        <v>0</v>
      </c>
      <c r="N28" s="30">
        <v>0</v>
      </c>
    </row>
    <row r="29" spans="1:16" ht="30" customHeight="1">
      <c r="A29" s="6" t="s">
        <v>15</v>
      </c>
      <c r="B29" s="30">
        <f t="shared" si="1"/>
        <v>1521294.2</v>
      </c>
      <c r="C29" s="30">
        <v>384190.8</v>
      </c>
      <c r="D29" s="30">
        <v>384190.8</v>
      </c>
      <c r="E29" s="30">
        <v>384190.8</v>
      </c>
      <c r="F29" s="30">
        <v>368721.8</v>
      </c>
      <c r="G29" s="47">
        <f t="shared" si="2"/>
        <v>0</v>
      </c>
      <c r="H29" s="47">
        <f t="shared" si="3"/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0">
        <v>0</v>
      </c>
    </row>
    <row r="30" spans="1:16" ht="12.95" customHeight="1">
      <c r="A30" s="6" t="s">
        <v>41</v>
      </c>
      <c r="B30" s="30">
        <f t="shared" si="1"/>
        <v>1680688.91</v>
      </c>
      <c r="C30" s="47">
        <v>0</v>
      </c>
      <c r="D30" s="47">
        <v>0</v>
      </c>
      <c r="E30" s="30">
        <v>1564370.41</v>
      </c>
      <c r="F30" s="30">
        <v>116318.5</v>
      </c>
      <c r="G30" s="47">
        <v>0</v>
      </c>
      <c r="H30" s="47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0">
        <v>0</v>
      </c>
    </row>
    <row r="31" spans="1:16" ht="12.95" customHeight="1">
      <c r="A31" s="3" t="s">
        <v>16</v>
      </c>
      <c r="B31" s="14">
        <f>+C31+D31+E31+F31+G31+H31+I31+J31+K31+L31+M31+N31</f>
        <v>63024641.789999999</v>
      </c>
      <c r="C31" s="14">
        <f>C32+C33+C34+C35+C36+C37+C38+C39+C40</f>
        <v>5099826.8199999994</v>
      </c>
      <c r="D31" s="14">
        <f>D32+D33+D34+D35+D36+D37+D38+D39+D40</f>
        <v>11785142.800000001</v>
      </c>
      <c r="E31" s="31">
        <f>E32+E33+E34+E35+E36+E37+E38+E39+E40</f>
        <v>33295207.02</v>
      </c>
      <c r="F31" s="31">
        <f>F32+F33+F34+F35+F36+F37+F38+F39+F40</f>
        <v>12844465.15</v>
      </c>
      <c r="G31" s="31">
        <f t="shared" si="2"/>
        <v>0</v>
      </c>
      <c r="H31" s="31">
        <f t="shared" si="3"/>
        <v>0</v>
      </c>
      <c r="I31" s="31">
        <f t="shared" ref="I31:N31" si="10">I32+I33+I34+I35+I36+I37+I38+I39+I40</f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10"/>
        <v>0</v>
      </c>
    </row>
    <row r="32" spans="1:16" ht="12.95" customHeight="1">
      <c r="A32" s="6" t="s">
        <v>17</v>
      </c>
      <c r="B32" s="30">
        <f t="shared" si="1"/>
        <v>19799809.799999997</v>
      </c>
      <c r="C32" s="30">
        <v>4603141.22</v>
      </c>
      <c r="D32" s="30">
        <v>4286800</v>
      </c>
      <c r="E32" s="30">
        <v>6202770.7199999997</v>
      </c>
      <c r="F32" s="30">
        <v>4707097.8600000003</v>
      </c>
      <c r="G32" s="47">
        <f t="shared" si="2"/>
        <v>0</v>
      </c>
      <c r="H32" s="47">
        <f t="shared" si="3"/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0">
        <v>0</v>
      </c>
    </row>
    <row r="33" spans="1:14" ht="12.95" customHeight="1">
      <c r="A33" s="6" t="s">
        <v>18</v>
      </c>
      <c r="B33" s="30">
        <f t="shared" si="1"/>
        <v>15129853.210000001</v>
      </c>
      <c r="C33" s="30">
        <v>0</v>
      </c>
      <c r="D33" s="30">
        <v>0</v>
      </c>
      <c r="E33" s="30">
        <v>15129853.210000001</v>
      </c>
      <c r="F33" s="47">
        <f t="shared" si="8"/>
        <v>0</v>
      </c>
      <c r="G33" s="47">
        <f t="shared" si="2"/>
        <v>0</v>
      </c>
      <c r="H33" s="47">
        <f t="shared" si="3"/>
        <v>0</v>
      </c>
      <c r="I33" s="34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</row>
    <row r="34" spans="1:14" ht="24.95" customHeight="1">
      <c r="A34" s="6" t="s">
        <v>19</v>
      </c>
      <c r="B34" s="30">
        <f t="shared" si="1"/>
        <v>1071912</v>
      </c>
      <c r="C34" s="47">
        <v>0</v>
      </c>
      <c r="D34" s="30">
        <v>0</v>
      </c>
      <c r="E34" s="30">
        <v>1071912</v>
      </c>
      <c r="F34" s="47">
        <f t="shared" si="8"/>
        <v>0</v>
      </c>
      <c r="G34" s="47">
        <f t="shared" si="2"/>
        <v>0</v>
      </c>
      <c r="H34" s="47">
        <f t="shared" si="3"/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</row>
    <row r="35" spans="1:14" ht="12.95" customHeight="1">
      <c r="A35" s="6" t="s">
        <v>20</v>
      </c>
      <c r="B35" s="30">
        <f t="shared" si="1"/>
        <v>319600</v>
      </c>
      <c r="C35" s="47">
        <v>0</v>
      </c>
      <c r="D35" s="30">
        <v>0</v>
      </c>
      <c r="E35" s="30">
        <v>319600</v>
      </c>
      <c r="F35" s="47">
        <f t="shared" si="8"/>
        <v>0</v>
      </c>
      <c r="G35" s="47">
        <f t="shared" si="2"/>
        <v>0</v>
      </c>
      <c r="H35" s="47">
        <f t="shared" si="3"/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</row>
    <row r="36" spans="1:14" ht="30" customHeight="1">
      <c r="A36" s="6" t="s">
        <v>21</v>
      </c>
      <c r="B36" s="47">
        <f t="shared" si="1"/>
        <v>993371.2</v>
      </c>
      <c r="C36" s="47">
        <f t="shared" si="5"/>
        <v>496685.6</v>
      </c>
      <c r="D36" s="30">
        <f t="shared" si="6"/>
        <v>248342.8</v>
      </c>
      <c r="E36" s="47">
        <f t="shared" si="7"/>
        <v>124171.4</v>
      </c>
      <c r="F36" s="30">
        <v>124171.4</v>
      </c>
      <c r="G36" s="47"/>
      <c r="H36" s="47">
        <f t="shared" si="3"/>
        <v>0</v>
      </c>
      <c r="I36" s="34">
        <v>0</v>
      </c>
      <c r="J36" s="34">
        <v>0</v>
      </c>
      <c r="K36" s="30">
        <v>0</v>
      </c>
      <c r="L36" s="30">
        <v>0</v>
      </c>
      <c r="M36" s="30">
        <v>0</v>
      </c>
      <c r="N36" s="30">
        <v>0</v>
      </c>
    </row>
    <row r="37" spans="1:14" ht="30" customHeight="1">
      <c r="A37" s="6" t="s">
        <v>22</v>
      </c>
      <c r="B37" s="30">
        <f t="shared" si="1"/>
        <v>3133226.05</v>
      </c>
      <c r="C37" s="47">
        <v>0</v>
      </c>
      <c r="D37" s="30">
        <v>0</v>
      </c>
      <c r="E37" s="30">
        <v>3133226.05</v>
      </c>
      <c r="F37" s="47">
        <f t="shared" si="8"/>
        <v>0</v>
      </c>
      <c r="G37" s="47">
        <f t="shared" si="2"/>
        <v>0</v>
      </c>
      <c r="H37" s="47">
        <f t="shared" si="3"/>
        <v>0</v>
      </c>
      <c r="I37" s="34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</row>
    <row r="38" spans="1:14" ht="12.95" customHeight="1">
      <c r="A38" s="6" t="s">
        <v>23</v>
      </c>
      <c r="B38" s="30">
        <f>+C38+D38</f>
        <v>7250000</v>
      </c>
      <c r="C38" s="47">
        <v>0</v>
      </c>
      <c r="D38" s="30">
        <v>7250000</v>
      </c>
      <c r="E38" s="30">
        <v>5138275.6399999997</v>
      </c>
      <c r="F38" s="30">
        <v>3678045.13</v>
      </c>
      <c r="G38" s="47">
        <f t="shared" si="2"/>
        <v>0</v>
      </c>
      <c r="H38" s="47">
        <f t="shared" si="3"/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0">
        <v>0</v>
      </c>
    </row>
    <row r="39" spans="1:14" ht="30" customHeight="1">
      <c r="A39" s="6" t="s">
        <v>42</v>
      </c>
      <c r="B39" s="47">
        <f t="shared" si="1"/>
        <v>0</v>
      </c>
      <c r="C39" s="47">
        <f t="shared" si="5"/>
        <v>0</v>
      </c>
      <c r="D39" s="30">
        <f t="shared" si="6"/>
        <v>0</v>
      </c>
      <c r="E39" s="47">
        <f t="shared" si="7"/>
        <v>0</v>
      </c>
      <c r="F39" s="47">
        <f t="shared" si="8"/>
        <v>0</v>
      </c>
      <c r="G39" s="47">
        <f t="shared" si="2"/>
        <v>0</v>
      </c>
      <c r="H39" s="47">
        <f t="shared" si="3"/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</row>
    <row r="40" spans="1:14" ht="12.95" customHeight="1">
      <c r="A40" s="6" t="s">
        <v>24</v>
      </c>
      <c r="B40" s="30">
        <f t="shared" si="1"/>
        <v>6510548.7599999998</v>
      </c>
      <c r="C40" s="47">
        <v>0</v>
      </c>
      <c r="D40" s="30">
        <v>0</v>
      </c>
      <c r="E40" s="30">
        <v>2175398</v>
      </c>
      <c r="F40" s="30">
        <v>4335150.76</v>
      </c>
      <c r="G40" s="47">
        <f t="shared" si="2"/>
        <v>0</v>
      </c>
      <c r="H40" s="47">
        <f t="shared" si="3"/>
        <v>0</v>
      </c>
      <c r="I40" s="34">
        <v>0</v>
      </c>
      <c r="J40" s="34">
        <v>0</v>
      </c>
      <c r="K40" s="30">
        <v>0</v>
      </c>
      <c r="L40" s="30">
        <v>0</v>
      </c>
      <c r="M40" s="30">
        <v>0</v>
      </c>
      <c r="N40" s="30">
        <v>0</v>
      </c>
    </row>
    <row r="41" spans="1:14" ht="12.95" customHeight="1">
      <c r="A41" s="3" t="s">
        <v>25</v>
      </c>
      <c r="B41" s="43">
        <f t="shared" si="1"/>
        <v>0</v>
      </c>
      <c r="C41" s="43">
        <f t="shared" si="5"/>
        <v>0</v>
      </c>
      <c r="D41" s="36">
        <f t="shared" si="6"/>
        <v>0</v>
      </c>
      <c r="E41" s="43">
        <f t="shared" si="7"/>
        <v>0</v>
      </c>
      <c r="F41" s="43">
        <f t="shared" si="8"/>
        <v>0</v>
      </c>
      <c r="G41" s="43">
        <f t="shared" si="2"/>
        <v>0</v>
      </c>
      <c r="H41" s="43">
        <f t="shared" si="3"/>
        <v>0</v>
      </c>
      <c r="I41" s="36">
        <f t="shared" ref="I41:N41" si="11">I42+I43+I44+I45+I46+I48+I49</f>
        <v>0</v>
      </c>
      <c r="J41" s="36">
        <f t="shared" si="11"/>
        <v>0</v>
      </c>
      <c r="K41" s="36">
        <f t="shared" si="11"/>
        <v>0</v>
      </c>
      <c r="L41" s="36">
        <f t="shared" si="11"/>
        <v>0</v>
      </c>
      <c r="M41" s="36">
        <f t="shared" si="11"/>
        <v>0</v>
      </c>
      <c r="N41" s="36">
        <f t="shared" si="11"/>
        <v>0</v>
      </c>
    </row>
    <row r="42" spans="1:14" ht="12.95" customHeight="1">
      <c r="A42" s="6" t="s">
        <v>26</v>
      </c>
      <c r="B42" s="47">
        <f t="shared" si="1"/>
        <v>0</v>
      </c>
      <c r="C42" s="47">
        <f t="shared" si="5"/>
        <v>0</v>
      </c>
      <c r="D42" s="30">
        <f t="shared" si="6"/>
        <v>0</v>
      </c>
      <c r="E42" s="47">
        <f t="shared" si="7"/>
        <v>0</v>
      </c>
      <c r="F42" s="47">
        <f t="shared" si="8"/>
        <v>0</v>
      </c>
      <c r="G42" s="47">
        <f t="shared" si="2"/>
        <v>0</v>
      </c>
      <c r="H42" s="47">
        <f t="shared" si="3"/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</row>
    <row r="43" spans="1:14" ht="12.95" customHeight="1">
      <c r="A43" s="6" t="s">
        <v>43</v>
      </c>
      <c r="B43" s="47">
        <f t="shared" si="1"/>
        <v>0</v>
      </c>
      <c r="C43" s="47">
        <f t="shared" si="5"/>
        <v>0</v>
      </c>
      <c r="D43" s="30">
        <f t="shared" si="6"/>
        <v>0</v>
      </c>
      <c r="E43" s="47">
        <f t="shared" si="7"/>
        <v>0</v>
      </c>
      <c r="F43" s="47">
        <f t="shared" si="8"/>
        <v>0</v>
      </c>
      <c r="G43" s="47">
        <f t="shared" si="2"/>
        <v>0</v>
      </c>
      <c r="H43" s="47">
        <f t="shared" si="3"/>
        <v>0</v>
      </c>
      <c r="I43" s="42">
        <f t="shared" ref="I43:M47" si="12">J43+K43</f>
        <v>0</v>
      </c>
      <c r="J43" s="42">
        <f t="shared" si="12"/>
        <v>0</v>
      </c>
      <c r="K43" s="42">
        <f t="shared" si="12"/>
        <v>0</v>
      </c>
      <c r="L43" s="42">
        <f t="shared" si="12"/>
        <v>0</v>
      </c>
      <c r="M43" s="42">
        <f t="shared" si="12"/>
        <v>0</v>
      </c>
      <c r="N43" s="30">
        <v>0</v>
      </c>
    </row>
    <row r="44" spans="1:14" ht="30" customHeight="1">
      <c r="A44" s="6" t="s">
        <v>44</v>
      </c>
      <c r="B44" s="47">
        <f t="shared" si="1"/>
        <v>0</v>
      </c>
      <c r="C44" s="47">
        <f t="shared" si="5"/>
        <v>0</v>
      </c>
      <c r="D44" s="30">
        <f t="shared" si="6"/>
        <v>0</v>
      </c>
      <c r="E44" s="47">
        <f t="shared" si="7"/>
        <v>0</v>
      </c>
      <c r="F44" s="47">
        <f t="shared" si="8"/>
        <v>0</v>
      </c>
      <c r="G44" s="47">
        <f t="shared" si="2"/>
        <v>0</v>
      </c>
      <c r="H44" s="47">
        <f t="shared" si="3"/>
        <v>0</v>
      </c>
      <c r="I44" s="42">
        <f t="shared" si="12"/>
        <v>0</v>
      </c>
      <c r="J44" s="42">
        <f t="shared" si="12"/>
        <v>0</v>
      </c>
      <c r="K44" s="42">
        <f t="shared" si="12"/>
        <v>0</v>
      </c>
      <c r="L44" s="42">
        <f t="shared" si="12"/>
        <v>0</v>
      </c>
      <c r="M44" s="42">
        <f t="shared" si="12"/>
        <v>0</v>
      </c>
      <c r="N44" s="30">
        <v>0</v>
      </c>
    </row>
    <row r="45" spans="1:14" ht="24.95" customHeight="1">
      <c r="A45" s="6" t="s">
        <v>45</v>
      </c>
      <c r="B45" s="47">
        <f t="shared" si="1"/>
        <v>0</v>
      </c>
      <c r="C45" s="47">
        <f t="shared" si="5"/>
        <v>0</v>
      </c>
      <c r="D45" s="30">
        <f t="shared" si="6"/>
        <v>0</v>
      </c>
      <c r="E45" s="47">
        <f t="shared" si="7"/>
        <v>0</v>
      </c>
      <c r="F45" s="47">
        <f t="shared" si="8"/>
        <v>0</v>
      </c>
      <c r="G45" s="47">
        <f t="shared" si="2"/>
        <v>0</v>
      </c>
      <c r="H45" s="47">
        <f t="shared" si="3"/>
        <v>0</v>
      </c>
      <c r="I45" s="42">
        <f t="shared" si="12"/>
        <v>0</v>
      </c>
      <c r="J45" s="42">
        <f t="shared" si="12"/>
        <v>0</v>
      </c>
      <c r="K45" s="42">
        <f t="shared" si="12"/>
        <v>0</v>
      </c>
      <c r="L45" s="42">
        <f t="shared" si="12"/>
        <v>0</v>
      </c>
      <c r="M45" s="42">
        <f t="shared" si="12"/>
        <v>0</v>
      </c>
      <c r="N45" s="30">
        <v>0</v>
      </c>
    </row>
    <row r="46" spans="1:14" ht="30" customHeight="1">
      <c r="A46" s="6" t="s">
        <v>46</v>
      </c>
      <c r="B46" s="47">
        <f t="shared" si="1"/>
        <v>0</v>
      </c>
      <c r="C46" s="47">
        <f t="shared" si="5"/>
        <v>0</v>
      </c>
      <c r="D46" s="30">
        <f t="shared" si="6"/>
        <v>0</v>
      </c>
      <c r="E46" s="47">
        <f t="shared" si="7"/>
        <v>0</v>
      </c>
      <c r="F46" s="47">
        <f t="shared" si="8"/>
        <v>0</v>
      </c>
      <c r="G46" s="47">
        <f t="shared" si="2"/>
        <v>0</v>
      </c>
      <c r="H46" s="47">
        <f t="shared" si="3"/>
        <v>0</v>
      </c>
      <c r="I46" s="42">
        <f t="shared" si="12"/>
        <v>0</v>
      </c>
      <c r="J46" s="42">
        <f t="shared" si="12"/>
        <v>0</v>
      </c>
      <c r="K46" s="42">
        <f t="shared" si="12"/>
        <v>0</v>
      </c>
      <c r="L46" s="42">
        <f t="shared" si="12"/>
        <v>0</v>
      </c>
      <c r="M46" s="42">
        <f t="shared" si="12"/>
        <v>0</v>
      </c>
      <c r="N46" s="30">
        <v>0</v>
      </c>
    </row>
    <row r="47" spans="1:14" ht="30" customHeight="1">
      <c r="A47" s="6" t="s">
        <v>110</v>
      </c>
      <c r="B47" s="47">
        <f t="shared" si="1"/>
        <v>0</v>
      </c>
      <c r="C47" s="47">
        <f t="shared" si="5"/>
        <v>0</v>
      </c>
      <c r="D47" s="30">
        <f t="shared" si="6"/>
        <v>0</v>
      </c>
      <c r="E47" s="47">
        <f t="shared" si="7"/>
        <v>0</v>
      </c>
      <c r="F47" s="47">
        <f t="shared" si="8"/>
        <v>0</v>
      </c>
      <c r="G47" s="47">
        <f t="shared" si="2"/>
        <v>0</v>
      </c>
      <c r="H47" s="47">
        <f t="shared" si="3"/>
        <v>0</v>
      </c>
      <c r="I47" s="42">
        <f t="shared" si="12"/>
        <v>0</v>
      </c>
      <c r="J47" s="42">
        <f t="shared" si="12"/>
        <v>0</v>
      </c>
      <c r="K47" s="42">
        <f t="shared" si="12"/>
        <v>0</v>
      </c>
      <c r="L47" s="42">
        <f t="shared" si="12"/>
        <v>0</v>
      </c>
      <c r="M47" s="42">
        <f t="shared" si="12"/>
        <v>0</v>
      </c>
      <c r="N47" s="30">
        <v>0</v>
      </c>
    </row>
    <row r="48" spans="1:14" ht="30" customHeight="1">
      <c r="A48" s="6" t="s">
        <v>27</v>
      </c>
      <c r="B48" s="47">
        <f t="shared" si="1"/>
        <v>0</v>
      </c>
      <c r="C48" s="47">
        <f t="shared" si="5"/>
        <v>0</v>
      </c>
      <c r="D48" s="30">
        <f t="shared" si="6"/>
        <v>0</v>
      </c>
      <c r="E48" s="47">
        <f t="shared" si="7"/>
        <v>0</v>
      </c>
      <c r="F48" s="47">
        <f t="shared" si="8"/>
        <v>0</v>
      </c>
      <c r="G48" s="47">
        <f t="shared" si="2"/>
        <v>0</v>
      </c>
      <c r="H48" s="47">
        <f t="shared" si="3"/>
        <v>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30">
        <v>0</v>
      </c>
    </row>
    <row r="49" spans="1:14" ht="30" customHeight="1">
      <c r="A49" s="6" t="s">
        <v>47</v>
      </c>
      <c r="B49" s="47">
        <f t="shared" si="1"/>
        <v>0</v>
      </c>
      <c r="C49" s="47">
        <f t="shared" si="5"/>
        <v>0</v>
      </c>
      <c r="D49" s="30">
        <f t="shared" si="6"/>
        <v>0</v>
      </c>
      <c r="E49" s="47">
        <f t="shared" si="7"/>
        <v>0</v>
      </c>
      <c r="F49" s="47">
        <f t="shared" si="8"/>
        <v>0</v>
      </c>
      <c r="G49" s="47">
        <f t="shared" si="2"/>
        <v>0</v>
      </c>
      <c r="H49" s="47">
        <f t="shared" si="3"/>
        <v>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30">
        <v>0</v>
      </c>
    </row>
    <row r="50" spans="1:14" ht="12.95" customHeight="1">
      <c r="A50" s="3" t="s">
        <v>48</v>
      </c>
      <c r="B50" s="43">
        <f t="shared" si="1"/>
        <v>0</v>
      </c>
      <c r="C50" s="43">
        <f t="shared" si="5"/>
        <v>0</v>
      </c>
      <c r="D50" s="36">
        <f t="shared" si="6"/>
        <v>0</v>
      </c>
      <c r="E50" s="43">
        <f t="shared" si="7"/>
        <v>0</v>
      </c>
      <c r="F50" s="43">
        <f t="shared" si="8"/>
        <v>0</v>
      </c>
      <c r="G50" s="43">
        <f t="shared" si="2"/>
        <v>0</v>
      </c>
      <c r="H50" s="43">
        <f t="shared" si="3"/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</row>
    <row r="51" spans="1:14" ht="30" customHeight="1">
      <c r="A51" s="6" t="s">
        <v>49</v>
      </c>
      <c r="B51" s="47">
        <f t="shared" si="1"/>
        <v>0</v>
      </c>
      <c r="C51" s="47">
        <f t="shared" si="5"/>
        <v>0</v>
      </c>
      <c r="D51" s="30">
        <f t="shared" si="6"/>
        <v>0</v>
      </c>
      <c r="E51" s="47">
        <f t="shared" si="7"/>
        <v>0</v>
      </c>
      <c r="F51" s="47">
        <f t="shared" si="8"/>
        <v>0</v>
      </c>
      <c r="G51" s="47">
        <f t="shared" si="2"/>
        <v>0</v>
      </c>
      <c r="H51" s="47">
        <f t="shared" si="3"/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30">
        <v>0</v>
      </c>
    </row>
    <row r="52" spans="1:14" ht="30" customHeight="1">
      <c r="A52" s="6" t="s">
        <v>50</v>
      </c>
      <c r="B52" s="47">
        <f t="shared" si="1"/>
        <v>0</v>
      </c>
      <c r="C52" s="47">
        <f t="shared" si="5"/>
        <v>0</v>
      </c>
      <c r="D52" s="30">
        <f t="shared" si="6"/>
        <v>0</v>
      </c>
      <c r="E52" s="47">
        <f t="shared" si="7"/>
        <v>0</v>
      </c>
      <c r="F52" s="47">
        <f t="shared" si="8"/>
        <v>0</v>
      </c>
      <c r="G52" s="47">
        <f t="shared" si="2"/>
        <v>0</v>
      </c>
      <c r="H52" s="47">
        <f t="shared" si="3"/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30">
        <v>0</v>
      </c>
    </row>
    <row r="53" spans="1:14" ht="30" customHeight="1">
      <c r="A53" s="6" t="s">
        <v>51</v>
      </c>
      <c r="B53" s="47">
        <f t="shared" si="1"/>
        <v>0</v>
      </c>
      <c r="C53" s="47">
        <f t="shared" si="5"/>
        <v>0</v>
      </c>
      <c r="D53" s="30">
        <f t="shared" si="6"/>
        <v>0</v>
      </c>
      <c r="E53" s="47">
        <f t="shared" si="7"/>
        <v>0</v>
      </c>
      <c r="F53" s="47">
        <f t="shared" si="8"/>
        <v>0</v>
      </c>
      <c r="G53" s="47">
        <f t="shared" si="2"/>
        <v>0</v>
      </c>
      <c r="H53" s="47">
        <f t="shared" si="3"/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30">
        <v>0</v>
      </c>
    </row>
    <row r="54" spans="1:14" ht="30" customHeight="1">
      <c r="A54" s="6" t="s">
        <v>52</v>
      </c>
      <c r="B54" s="47">
        <f t="shared" si="1"/>
        <v>0</v>
      </c>
      <c r="C54" s="47">
        <f t="shared" si="5"/>
        <v>0</v>
      </c>
      <c r="D54" s="30">
        <f t="shared" si="6"/>
        <v>0</v>
      </c>
      <c r="E54" s="47">
        <f t="shared" si="7"/>
        <v>0</v>
      </c>
      <c r="F54" s="47">
        <f t="shared" si="8"/>
        <v>0</v>
      </c>
      <c r="G54" s="47">
        <f t="shared" si="2"/>
        <v>0</v>
      </c>
      <c r="H54" s="47">
        <f t="shared" si="3"/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30">
        <v>0</v>
      </c>
    </row>
    <row r="55" spans="1:14" ht="30" customHeight="1">
      <c r="A55" s="6"/>
      <c r="B55" s="47">
        <f t="shared" si="1"/>
        <v>0</v>
      </c>
      <c r="C55" s="47">
        <f t="shared" si="5"/>
        <v>0</v>
      </c>
      <c r="D55" s="30">
        <f t="shared" si="6"/>
        <v>0</v>
      </c>
      <c r="E55" s="47">
        <f t="shared" si="7"/>
        <v>0</v>
      </c>
      <c r="F55" s="47">
        <f t="shared" si="8"/>
        <v>0</v>
      </c>
      <c r="G55" s="47">
        <f t="shared" si="2"/>
        <v>0</v>
      </c>
      <c r="H55" s="47">
        <f t="shared" si="3"/>
        <v>0</v>
      </c>
      <c r="I55" s="42"/>
      <c r="J55" s="42"/>
      <c r="K55" s="42"/>
      <c r="L55" s="42"/>
      <c r="M55" s="42"/>
    </row>
    <row r="56" spans="1:14" ht="30" customHeight="1">
      <c r="A56" s="6"/>
      <c r="B56" s="47">
        <f t="shared" si="1"/>
        <v>0</v>
      </c>
      <c r="C56" s="47">
        <f t="shared" si="5"/>
        <v>0</v>
      </c>
      <c r="D56" s="30">
        <f t="shared" si="6"/>
        <v>0</v>
      </c>
      <c r="E56" s="47">
        <f t="shared" si="7"/>
        <v>0</v>
      </c>
      <c r="F56" s="47">
        <f t="shared" si="8"/>
        <v>0</v>
      </c>
      <c r="G56" s="47">
        <f t="shared" si="2"/>
        <v>0</v>
      </c>
      <c r="H56" s="47">
        <f t="shared" si="3"/>
        <v>0</v>
      </c>
      <c r="I56" s="42"/>
      <c r="J56" s="42"/>
      <c r="K56" s="42"/>
      <c r="L56" s="42"/>
      <c r="M56" s="42"/>
    </row>
    <row r="57" spans="1:14" ht="30" customHeight="1">
      <c r="A57" s="6"/>
      <c r="B57" s="47">
        <f t="shared" si="1"/>
        <v>0</v>
      </c>
      <c r="C57" s="47">
        <f t="shared" si="5"/>
        <v>0</v>
      </c>
      <c r="D57" s="30">
        <f t="shared" si="6"/>
        <v>0</v>
      </c>
      <c r="E57" s="47">
        <f t="shared" si="7"/>
        <v>0</v>
      </c>
      <c r="F57" s="47">
        <f t="shared" si="8"/>
        <v>0</v>
      </c>
      <c r="G57" s="47">
        <f t="shared" si="2"/>
        <v>0</v>
      </c>
      <c r="H57" s="47">
        <f t="shared" si="3"/>
        <v>0</v>
      </c>
      <c r="I57" s="42"/>
      <c r="J57" s="42"/>
      <c r="K57" s="42"/>
      <c r="L57" s="42"/>
      <c r="M57" s="42"/>
    </row>
    <row r="58" spans="1:14" ht="30" customHeight="1">
      <c r="A58" s="6"/>
      <c r="B58" s="47">
        <f t="shared" si="1"/>
        <v>0</v>
      </c>
      <c r="C58" s="47">
        <f t="shared" si="5"/>
        <v>0</v>
      </c>
      <c r="D58" s="30">
        <f t="shared" si="6"/>
        <v>0</v>
      </c>
      <c r="E58" s="47">
        <f t="shared" si="7"/>
        <v>0</v>
      </c>
      <c r="F58" s="47">
        <f t="shared" si="8"/>
        <v>0</v>
      </c>
      <c r="G58" s="47">
        <f t="shared" si="2"/>
        <v>0</v>
      </c>
      <c r="H58" s="47">
        <f t="shared" si="3"/>
        <v>0</v>
      </c>
      <c r="I58" s="42"/>
      <c r="J58" s="42"/>
      <c r="K58" s="42"/>
      <c r="L58" s="42"/>
      <c r="M58" s="42"/>
    </row>
    <row r="59" spans="1:14" ht="30" customHeight="1">
      <c r="A59" s="6" t="s">
        <v>53</v>
      </c>
      <c r="B59" s="47">
        <f t="shared" si="1"/>
        <v>0</v>
      </c>
      <c r="C59" s="47">
        <f t="shared" si="5"/>
        <v>0</v>
      </c>
      <c r="D59" s="30">
        <f t="shared" si="6"/>
        <v>0</v>
      </c>
      <c r="E59" s="47">
        <f t="shared" si="7"/>
        <v>0</v>
      </c>
      <c r="F59" s="47">
        <f t="shared" si="8"/>
        <v>0</v>
      </c>
      <c r="G59" s="47">
        <f t="shared" si="2"/>
        <v>0</v>
      </c>
      <c r="H59" s="47">
        <f t="shared" si="3"/>
        <v>0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6">
        <v>0</v>
      </c>
    </row>
    <row r="60" spans="1:14" ht="30" customHeight="1">
      <c r="A60" s="6" t="s">
        <v>54</v>
      </c>
      <c r="B60" s="47">
        <f t="shared" si="1"/>
        <v>0</v>
      </c>
      <c r="C60" s="47">
        <f t="shared" si="5"/>
        <v>0</v>
      </c>
      <c r="D60" s="30">
        <f t="shared" si="6"/>
        <v>0</v>
      </c>
      <c r="E60" s="47">
        <f t="shared" si="7"/>
        <v>0</v>
      </c>
      <c r="F60" s="47">
        <f t="shared" si="8"/>
        <v>0</v>
      </c>
      <c r="G60" s="47">
        <f t="shared" si="2"/>
        <v>0</v>
      </c>
      <c r="H60" s="47">
        <f t="shared" si="3"/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6">
        <v>0</v>
      </c>
    </row>
    <row r="61" spans="1:14" ht="30" customHeight="1">
      <c r="A61" s="6" t="s">
        <v>55</v>
      </c>
      <c r="B61" s="47">
        <f t="shared" si="1"/>
        <v>0</v>
      </c>
      <c r="C61" s="47">
        <f t="shared" si="5"/>
        <v>0</v>
      </c>
      <c r="D61" s="30">
        <f t="shared" si="6"/>
        <v>0</v>
      </c>
      <c r="E61" s="47">
        <f t="shared" si="7"/>
        <v>0</v>
      </c>
      <c r="F61" s="47">
        <f t="shared" si="8"/>
        <v>0</v>
      </c>
      <c r="G61" s="47">
        <f t="shared" si="2"/>
        <v>0</v>
      </c>
      <c r="H61" s="47">
        <f t="shared" si="3"/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6">
        <v>0</v>
      </c>
    </row>
    <row r="62" spans="1:14" ht="12.95" customHeight="1">
      <c r="A62" s="3" t="s">
        <v>28</v>
      </c>
      <c r="B62" s="14">
        <f>C62+D62+E62+F62+G62+H62+I62</f>
        <v>6350288</v>
      </c>
      <c r="C62" s="14">
        <v>0</v>
      </c>
      <c r="D62" s="30">
        <v>0</v>
      </c>
      <c r="E62" s="14">
        <f>E63+E64+E65+E66+E67+E68+E69+E70+E71</f>
        <v>6350288</v>
      </c>
      <c r="F62" s="14">
        <f t="shared" si="8"/>
        <v>0</v>
      </c>
      <c r="G62" s="14">
        <f t="shared" si="2"/>
        <v>0</v>
      </c>
      <c r="H62" s="14">
        <f t="shared" si="3"/>
        <v>0</v>
      </c>
      <c r="I62" s="14">
        <f t="shared" ref="I62:N62" si="13">I63+I64+I65+I66+I67+I68+I69+I70+I71</f>
        <v>0</v>
      </c>
      <c r="J62" s="14">
        <f t="shared" si="13"/>
        <v>0</v>
      </c>
      <c r="K62" s="14">
        <f t="shared" si="13"/>
        <v>0</v>
      </c>
      <c r="L62" s="14">
        <f t="shared" si="13"/>
        <v>0</v>
      </c>
      <c r="M62" s="14">
        <f t="shared" si="13"/>
        <v>0</v>
      </c>
      <c r="N62" s="14">
        <f t="shared" si="13"/>
        <v>0</v>
      </c>
    </row>
    <row r="63" spans="1:14" ht="12.95" customHeight="1">
      <c r="A63" s="6" t="s">
        <v>29</v>
      </c>
      <c r="B63" s="30">
        <f>C63+D63+E63+F63+G63+H63+I63</f>
        <v>5283450</v>
      </c>
      <c r="C63" s="47">
        <v>0</v>
      </c>
      <c r="D63" s="30">
        <v>0</v>
      </c>
      <c r="E63" s="30">
        <v>5283450</v>
      </c>
      <c r="F63" s="47">
        <f t="shared" si="8"/>
        <v>0</v>
      </c>
      <c r="G63" s="47">
        <f t="shared" si="2"/>
        <v>0</v>
      </c>
      <c r="H63" s="47">
        <f t="shared" si="3"/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</row>
    <row r="64" spans="1:14" ht="12.95" customHeight="1">
      <c r="A64" s="6" t="s">
        <v>30</v>
      </c>
      <c r="B64" s="47">
        <f t="shared" si="1"/>
        <v>0</v>
      </c>
      <c r="C64" s="47">
        <f t="shared" si="5"/>
        <v>0</v>
      </c>
      <c r="D64" s="30">
        <f t="shared" si="6"/>
        <v>0</v>
      </c>
      <c r="E64" s="47">
        <f t="shared" si="7"/>
        <v>0</v>
      </c>
      <c r="F64" s="47">
        <f t="shared" si="8"/>
        <v>0</v>
      </c>
      <c r="G64" s="47">
        <f t="shared" si="2"/>
        <v>0</v>
      </c>
      <c r="H64" s="47">
        <f t="shared" si="3"/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</row>
    <row r="65" spans="1:14" ht="30" customHeight="1">
      <c r="A65" s="6" t="s">
        <v>31</v>
      </c>
      <c r="B65" s="47">
        <f t="shared" si="1"/>
        <v>0</v>
      </c>
      <c r="C65" s="47">
        <f t="shared" si="5"/>
        <v>0</v>
      </c>
      <c r="D65" s="30">
        <f t="shared" si="6"/>
        <v>0</v>
      </c>
      <c r="E65" s="47">
        <f t="shared" si="7"/>
        <v>0</v>
      </c>
      <c r="F65" s="47">
        <f t="shared" si="8"/>
        <v>0</v>
      </c>
      <c r="G65" s="47">
        <f t="shared" si="2"/>
        <v>0</v>
      </c>
      <c r="H65" s="47">
        <f t="shared" si="3"/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</row>
    <row r="66" spans="1:14" ht="30" customHeight="1">
      <c r="A66" s="6" t="s">
        <v>32</v>
      </c>
      <c r="B66" s="47">
        <f>C66+D66+E66+F66+G66+H66+I66</f>
        <v>0</v>
      </c>
      <c r="C66" s="47">
        <f t="shared" si="5"/>
        <v>0</v>
      </c>
      <c r="D66" s="30">
        <f t="shared" si="6"/>
        <v>0</v>
      </c>
      <c r="E66" s="47">
        <f t="shared" si="7"/>
        <v>0</v>
      </c>
      <c r="F66" s="47">
        <f t="shared" si="8"/>
        <v>0</v>
      </c>
      <c r="G66" s="47">
        <f t="shared" si="2"/>
        <v>0</v>
      </c>
      <c r="H66" s="47">
        <f t="shared" si="3"/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</row>
    <row r="67" spans="1:14" ht="30" customHeight="1">
      <c r="A67" s="6" t="s">
        <v>33</v>
      </c>
      <c r="B67" s="47">
        <f t="shared" si="1"/>
        <v>0</v>
      </c>
      <c r="C67" s="47">
        <f t="shared" si="5"/>
        <v>0</v>
      </c>
      <c r="D67" s="30">
        <f t="shared" si="6"/>
        <v>0</v>
      </c>
      <c r="E67" s="47">
        <f t="shared" si="7"/>
        <v>0</v>
      </c>
      <c r="F67" s="47">
        <f t="shared" si="8"/>
        <v>0</v>
      </c>
      <c r="G67" s="47">
        <f t="shared" si="2"/>
        <v>0</v>
      </c>
      <c r="H67" s="47">
        <f t="shared" si="3"/>
        <v>0</v>
      </c>
      <c r="I67" s="34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</row>
    <row r="68" spans="1:14" ht="12.95" customHeight="1">
      <c r="A68" s="6" t="s">
        <v>56</v>
      </c>
      <c r="B68" s="47">
        <f t="shared" si="1"/>
        <v>0</v>
      </c>
      <c r="C68" s="47">
        <f t="shared" si="5"/>
        <v>0</v>
      </c>
      <c r="D68" s="30">
        <f t="shared" si="6"/>
        <v>0</v>
      </c>
      <c r="E68" s="47">
        <f t="shared" si="7"/>
        <v>0</v>
      </c>
      <c r="F68" s="47">
        <f t="shared" si="8"/>
        <v>0</v>
      </c>
      <c r="G68" s="47">
        <f t="shared" si="2"/>
        <v>0</v>
      </c>
      <c r="H68" s="47">
        <f t="shared" si="3"/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</row>
    <row r="69" spans="1:14" ht="12.95" customHeight="1">
      <c r="A69" s="6" t="s">
        <v>57</v>
      </c>
      <c r="B69" s="47">
        <f t="shared" si="1"/>
        <v>0</v>
      </c>
      <c r="C69" s="47">
        <f t="shared" si="5"/>
        <v>0</v>
      </c>
      <c r="D69" s="30">
        <f t="shared" si="6"/>
        <v>0</v>
      </c>
      <c r="E69" s="47">
        <f t="shared" si="7"/>
        <v>0</v>
      </c>
      <c r="F69" s="47">
        <f t="shared" si="8"/>
        <v>0</v>
      </c>
      <c r="G69" s="47">
        <f t="shared" si="2"/>
        <v>0</v>
      </c>
      <c r="H69" s="47">
        <f t="shared" si="3"/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</row>
    <row r="70" spans="1:14" ht="12.95" customHeight="1">
      <c r="A70" s="6" t="s">
        <v>34</v>
      </c>
      <c r="B70" s="47">
        <f t="shared" si="1"/>
        <v>0</v>
      </c>
      <c r="C70" s="47">
        <f t="shared" si="5"/>
        <v>0</v>
      </c>
      <c r="D70" s="30">
        <f t="shared" si="6"/>
        <v>0</v>
      </c>
      <c r="E70" s="47">
        <f t="shared" si="7"/>
        <v>0</v>
      </c>
      <c r="F70" s="47">
        <f t="shared" si="8"/>
        <v>0</v>
      </c>
      <c r="G70" s="47">
        <f t="shared" si="2"/>
        <v>0</v>
      </c>
      <c r="H70" s="47">
        <f t="shared" si="3"/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</row>
    <row r="71" spans="1:14" ht="30" customHeight="1">
      <c r="A71" s="6" t="s">
        <v>58</v>
      </c>
      <c r="B71" s="30">
        <f t="shared" si="1"/>
        <v>1066838</v>
      </c>
      <c r="C71" s="47">
        <v>0</v>
      </c>
      <c r="D71" s="30"/>
      <c r="E71" s="30">
        <v>1066838</v>
      </c>
      <c r="F71" s="47">
        <f t="shared" si="8"/>
        <v>0</v>
      </c>
      <c r="G71" s="47">
        <f t="shared" si="2"/>
        <v>0</v>
      </c>
      <c r="H71" s="47">
        <f t="shared" si="3"/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</row>
    <row r="72" spans="1:14" ht="12.95" customHeight="1">
      <c r="A72" s="6" t="s">
        <v>111</v>
      </c>
      <c r="B72" s="47">
        <f t="shared" si="1"/>
        <v>0</v>
      </c>
      <c r="C72" s="47">
        <f t="shared" si="5"/>
        <v>0</v>
      </c>
      <c r="D72" s="30">
        <f t="shared" si="6"/>
        <v>0</v>
      </c>
      <c r="E72" s="47">
        <f t="shared" si="7"/>
        <v>0</v>
      </c>
      <c r="F72" s="47">
        <f t="shared" si="8"/>
        <v>0</v>
      </c>
      <c r="G72" s="47">
        <f t="shared" si="2"/>
        <v>0</v>
      </c>
      <c r="H72" s="47">
        <f t="shared" si="3"/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</row>
    <row r="73" spans="1:14" ht="12.95" customHeight="1">
      <c r="A73" s="6" t="s">
        <v>112</v>
      </c>
      <c r="B73" s="47">
        <f t="shared" si="1"/>
        <v>0</v>
      </c>
      <c r="C73" s="47">
        <f t="shared" si="5"/>
        <v>0</v>
      </c>
      <c r="D73" s="30">
        <f t="shared" si="6"/>
        <v>0</v>
      </c>
      <c r="E73" s="47">
        <f t="shared" si="7"/>
        <v>0</v>
      </c>
      <c r="F73" s="47">
        <f t="shared" si="8"/>
        <v>0</v>
      </c>
      <c r="G73" s="47">
        <f t="shared" si="2"/>
        <v>0</v>
      </c>
      <c r="H73" s="47">
        <f t="shared" si="3"/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</row>
    <row r="74" spans="1:14" ht="12.95" customHeight="1">
      <c r="A74" s="3" t="s">
        <v>59</v>
      </c>
      <c r="B74" s="43">
        <f t="shared" si="1"/>
        <v>0</v>
      </c>
      <c r="C74" s="43">
        <f t="shared" si="5"/>
        <v>0</v>
      </c>
      <c r="D74" s="36">
        <f t="shared" si="6"/>
        <v>0</v>
      </c>
      <c r="E74" s="43">
        <f t="shared" si="7"/>
        <v>0</v>
      </c>
      <c r="F74" s="43">
        <f t="shared" si="8"/>
        <v>0</v>
      </c>
      <c r="G74" s="43">
        <f t="shared" si="2"/>
        <v>0</v>
      </c>
      <c r="H74" s="43">
        <f t="shared" si="3"/>
        <v>0</v>
      </c>
      <c r="I74" s="36">
        <f t="shared" ref="I74:N74" si="14">I75+I76+I77+I78+I79+I80+I81+I82+I83+I84+I86</f>
        <v>0</v>
      </c>
      <c r="J74" s="36">
        <f t="shared" si="14"/>
        <v>0</v>
      </c>
      <c r="K74" s="36">
        <f t="shared" si="14"/>
        <v>0</v>
      </c>
      <c r="L74" s="36">
        <f t="shared" si="14"/>
        <v>0</v>
      </c>
      <c r="M74" s="36">
        <f t="shared" si="14"/>
        <v>0</v>
      </c>
      <c r="N74" s="36">
        <f t="shared" si="14"/>
        <v>0</v>
      </c>
    </row>
    <row r="75" spans="1:14" ht="12.95" customHeight="1">
      <c r="A75" s="6" t="s">
        <v>60</v>
      </c>
      <c r="B75" s="47">
        <f t="shared" si="1"/>
        <v>0</v>
      </c>
      <c r="C75" s="47">
        <f t="shared" si="5"/>
        <v>0</v>
      </c>
      <c r="D75" s="30">
        <f t="shared" si="6"/>
        <v>0</v>
      </c>
      <c r="E75" s="47">
        <f t="shared" si="7"/>
        <v>0</v>
      </c>
      <c r="F75" s="47">
        <f t="shared" si="8"/>
        <v>0</v>
      </c>
      <c r="G75" s="47">
        <f t="shared" si="2"/>
        <v>0</v>
      </c>
      <c r="H75" s="47">
        <f t="shared" si="3"/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46">
        <v>0</v>
      </c>
    </row>
    <row r="76" spans="1:14" ht="12.95" customHeight="1">
      <c r="A76" s="6" t="s">
        <v>61</v>
      </c>
      <c r="B76" s="47">
        <f t="shared" si="1"/>
        <v>0</v>
      </c>
      <c r="C76" s="47">
        <f t="shared" si="5"/>
        <v>0</v>
      </c>
      <c r="D76" s="30">
        <f t="shared" si="6"/>
        <v>0</v>
      </c>
      <c r="E76" s="47">
        <f t="shared" si="7"/>
        <v>0</v>
      </c>
      <c r="F76" s="47">
        <f t="shared" si="8"/>
        <v>0</v>
      </c>
      <c r="G76" s="47">
        <f t="shared" si="2"/>
        <v>0</v>
      </c>
      <c r="H76" s="47">
        <f t="shared" si="3"/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46">
        <v>0</v>
      </c>
    </row>
    <row r="77" spans="1:14" ht="30" customHeight="1">
      <c r="A77" s="6" t="s">
        <v>62</v>
      </c>
      <c r="B77" s="47">
        <f t="shared" si="1"/>
        <v>0</v>
      </c>
      <c r="C77" s="47">
        <f t="shared" si="5"/>
        <v>0</v>
      </c>
      <c r="D77" s="30">
        <f t="shared" si="6"/>
        <v>0</v>
      </c>
      <c r="E77" s="47">
        <f t="shared" si="7"/>
        <v>0</v>
      </c>
      <c r="F77" s="47">
        <f t="shared" si="8"/>
        <v>0</v>
      </c>
      <c r="G77" s="47">
        <f t="shared" si="2"/>
        <v>0</v>
      </c>
      <c r="H77" s="47">
        <f t="shared" si="3"/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21">
        <v>0</v>
      </c>
    </row>
    <row r="78" spans="1:14" ht="30" customHeight="1">
      <c r="A78" s="6" t="s">
        <v>63</v>
      </c>
      <c r="B78" s="47">
        <f t="shared" si="1"/>
        <v>0</v>
      </c>
      <c r="C78" s="47">
        <f t="shared" si="5"/>
        <v>0</v>
      </c>
      <c r="D78" s="30">
        <f t="shared" si="6"/>
        <v>0</v>
      </c>
      <c r="E78" s="47">
        <f t="shared" si="7"/>
        <v>0</v>
      </c>
      <c r="F78" s="47">
        <f t="shared" si="8"/>
        <v>0</v>
      </c>
      <c r="G78" s="47">
        <f t="shared" si="2"/>
        <v>0</v>
      </c>
      <c r="H78" s="47">
        <f t="shared" si="3"/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</row>
    <row r="79" spans="1:14" ht="30" customHeight="1">
      <c r="A79" s="3" t="s">
        <v>64</v>
      </c>
      <c r="B79" s="43">
        <f t="shared" ref="B79:B114" si="15">C79+D79+E79+F79+G79+H79+I79</f>
        <v>0</v>
      </c>
      <c r="C79" s="43">
        <f t="shared" ref="C79:C114" si="16">D79+E79+F79+G79+H79+I79+J79</f>
        <v>0</v>
      </c>
      <c r="D79" s="36">
        <f t="shared" ref="D79:D114" si="17">E79+F79+G79+H79+I79+J79+K79</f>
        <v>0</v>
      </c>
      <c r="E79" s="43">
        <f t="shared" ref="E79:E114" si="18">F79+G79+H79+I79+J79+K79+L79</f>
        <v>0</v>
      </c>
      <c r="F79" s="43">
        <f t="shared" ref="F79:F114" si="19">G79+H79+I79+J79+K79+L79+M79</f>
        <v>0</v>
      </c>
      <c r="G79" s="43">
        <f t="shared" ref="G79:G114" si="20">H79+I79+J79+K79+L79+M79+N79</f>
        <v>0</v>
      </c>
      <c r="H79" s="43">
        <f t="shared" ref="H79:H114" si="21">I79+J79+K79+L79+M79+N79+O79</f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</row>
    <row r="80" spans="1:14" ht="12.95" customHeight="1">
      <c r="A80" s="6" t="s">
        <v>65</v>
      </c>
      <c r="B80" s="47">
        <f t="shared" si="15"/>
        <v>0</v>
      </c>
      <c r="C80" s="47">
        <f t="shared" si="16"/>
        <v>0</v>
      </c>
      <c r="D80" s="30">
        <f t="shared" si="17"/>
        <v>0</v>
      </c>
      <c r="E80" s="47">
        <f t="shared" si="18"/>
        <v>0</v>
      </c>
      <c r="F80" s="47">
        <f t="shared" si="19"/>
        <v>0</v>
      </c>
      <c r="G80" s="47">
        <f t="shared" si="20"/>
        <v>0</v>
      </c>
      <c r="H80" s="47">
        <f t="shared" si="21"/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</row>
    <row r="81" spans="1:15" ht="30" customHeight="1">
      <c r="A81" s="6" t="s">
        <v>66</v>
      </c>
      <c r="B81" s="47">
        <f t="shared" si="15"/>
        <v>0</v>
      </c>
      <c r="C81" s="47">
        <f t="shared" si="16"/>
        <v>0</v>
      </c>
      <c r="D81" s="30">
        <f t="shared" si="17"/>
        <v>0</v>
      </c>
      <c r="E81" s="47">
        <f t="shared" si="18"/>
        <v>0</v>
      </c>
      <c r="F81" s="47">
        <f t="shared" si="19"/>
        <v>0</v>
      </c>
      <c r="G81" s="47">
        <f t="shared" si="20"/>
        <v>0</v>
      </c>
      <c r="H81" s="47">
        <f t="shared" si="21"/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</row>
    <row r="82" spans="1:15" ht="12.95" customHeight="1">
      <c r="A82" s="3" t="s">
        <v>67</v>
      </c>
      <c r="B82" s="43">
        <f t="shared" si="15"/>
        <v>0</v>
      </c>
      <c r="C82" s="43">
        <f t="shared" si="16"/>
        <v>0</v>
      </c>
      <c r="D82" s="36">
        <f t="shared" si="17"/>
        <v>0</v>
      </c>
      <c r="E82" s="43">
        <f t="shared" si="18"/>
        <v>0</v>
      </c>
      <c r="F82" s="43">
        <f t="shared" si="19"/>
        <v>0</v>
      </c>
      <c r="G82" s="43">
        <f t="shared" si="20"/>
        <v>0</v>
      </c>
      <c r="H82" s="43">
        <f t="shared" si="21"/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</row>
    <row r="83" spans="1:15" ht="12.95" customHeight="1">
      <c r="A83" s="6" t="s">
        <v>68</v>
      </c>
      <c r="B83" s="47">
        <f t="shared" si="15"/>
        <v>0</v>
      </c>
      <c r="C83" s="47">
        <f t="shared" si="16"/>
        <v>0</v>
      </c>
      <c r="D83" s="30">
        <f t="shared" si="17"/>
        <v>0</v>
      </c>
      <c r="E83" s="47">
        <f t="shared" si="18"/>
        <v>0</v>
      </c>
      <c r="F83" s="47">
        <f t="shared" si="19"/>
        <v>0</v>
      </c>
      <c r="G83" s="47">
        <f t="shared" si="20"/>
        <v>0</v>
      </c>
      <c r="H83" s="47">
        <f t="shared" si="21"/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</row>
    <row r="84" spans="1:15" ht="12.95" customHeight="1">
      <c r="A84" s="6" t="s">
        <v>69</v>
      </c>
      <c r="B84" s="47">
        <f t="shared" si="15"/>
        <v>0</v>
      </c>
      <c r="C84" s="47">
        <f t="shared" si="16"/>
        <v>0</v>
      </c>
      <c r="D84" s="30">
        <f t="shared" si="17"/>
        <v>0</v>
      </c>
      <c r="E84" s="47">
        <f t="shared" si="18"/>
        <v>0</v>
      </c>
      <c r="F84" s="47">
        <f t="shared" si="19"/>
        <v>0</v>
      </c>
      <c r="G84" s="47">
        <f t="shared" si="20"/>
        <v>0</v>
      </c>
      <c r="H84" s="47">
        <f t="shared" si="21"/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</row>
    <row r="85" spans="1:15" ht="12.95" customHeight="1">
      <c r="A85" s="6" t="s">
        <v>113</v>
      </c>
      <c r="B85" s="47">
        <f t="shared" si="15"/>
        <v>0</v>
      </c>
      <c r="C85" s="47">
        <f t="shared" si="16"/>
        <v>0</v>
      </c>
      <c r="D85" s="30">
        <f t="shared" si="17"/>
        <v>0</v>
      </c>
      <c r="E85" s="47">
        <f t="shared" si="18"/>
        <v>0</v>
      </c>
      <c r="F85" s="47">
        <f t="shared" si="19"/>
        <v>0</v>
      </c>
      <c r="G85" s="47">
        <f t="shared" si="20"/>
        <v>0</v>
      </c>
      <c r="H85" s="47">
        <f t="shared" si="21"/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</row>
    <row r="86" spans="1:15" ht="30" customHeight="1">
      <c r="A86" s="6" t="s">
        <v>70</v>
      </c>
      <c r="B86" s="47">
        <f t="shared" si="15"/>
        <v>0</v>
      </c>
      <c r="C86" s="47">
        <f t="shared" si="16"/>
        <v>0</v>
      </c>
      <c r="D86" s="30">
        <f t="shared" si="17"/>
        <v>0</v>
      </c>
      <c r="E86" s="47">
        <f t="shared" si="18"/>
        <v>0</v>
      </c>
      <c r="F86" s="47">
        <f t="shared" si="19"/>
        <v>0</v>
      </c>
      <c r="G86" s="47">
        <f t="shared" si="20"/>
        <v>0</v>
      </c>
      <c r="H86" s="47">
        <f t="shared" si="21"/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18"/>
    </row>
    <row r="87" spans="1:15" ht="30" customHeight="1">
      <c r="A87" s="6"/>
      <c r="B87" s="47">
        <f t="shared" si="15"/>
        <v>0</v>
      </c>
      <c r="C87" s="47">
        <f t="shared" si="16"/>
        <v>0</v>
      </c>
      <c r="D87" s="30">
        <f t="shared" si="17"/>
        <v>0</v>
      </c>
      <c r="E87" s="47">
        <f t="shared" si="18"/>
        <v>0</v>
      </c>
      <c r="F87" s="47">
        <f t="shared" si="19"/>
        <v>0</v>
      </c>
      <c r="G87" s="47">
        <f t="shared" si="20"/>
        <v>0</v>
      </c>
      <c r="H87" s="47">
        <f t="shared" si="21"/>
        <v>0</v>
      </c>
      <c r="I87" s="30"/>
      <c r="J87" s="30"/>
      <c r="K87" s="30"/>
      <c r="L87" s="30"/>
      <c r="M87" s="30"/>
      <c r="N87" s="72"/>
      <c r="O87" s="18"/>
    </row>
    <row r="88" spans="1:15" ht="30" customHeight="1">
      <c r="A88" s="6"/>
      <c r="B88" s="47">
        <f t="shared" si="15"/>
        <v>0</v>
      </c>
      <c r="C88" s="47">
        <f t="shared" si="16"/>
        <v>0</v>
      </c>
      <c r="D88" s="30">
        <f t="shared" si="17"/>
        <v>0</v>
      </c>
      <c r="E88" s="47">
        <f t="shared" si="18"/>
        <v>0</v>
      </c>
      <c r="F88" s="47">
        <f t="shared" si="19"/>
        <v>0</v>
      </c>
      <c r="G88" s="47">
        <f t="shared" si="20"/>
        <v>0</v>
      </c>
      <c r="H88" s="47">
        <f t="shared" si="21"/>
        <v>0</v>
      </c>
      <c r="I88" s="30"/>
      <c r="J88" s="30"/>
      <c r="K88" s="30"/>
      <c r="L88" s="30"/>
      <c r="M88" s="30"/>
      <c r="N88" s="72"/>
      <c r="O88" s="18"/>
    </row>
    <row r="89" spans="1:15" ht="30" customHeight="1">
      <c r="A89" s="6"/>
      <c r="B89" s="47">
        <f t="shared" si="15"/>
        <v>0</v>
      </c>
      <c r="C89" s="47">
        <f t="shared" si="16"/>
        <v>0</v>
      </c>
      <c r="D89" s="30">
        <f t="shared" si="17"/>
        <v>0</v>
      </c>
      <c r="E89" s="47">
        <f t="shared" si="18"/>
        <v>0</v>
      </c>
      <c r="F89" s="47">
        <f t="shared" si="19"/>
        <v>0</v>
      </c>
      <c r="G89" s="47">
        <f t="shared" si="20"/>
        <v>0</v>
      </c>
      <c r="H89" s="47">
        <f t="shared" si="21"/>
        <v>0</v>
      </c>
      <c r="I89" s="30"/>
      <c r="J89" s="30"/>
      <c r="K89" s="30"/>
      <c r="L89" s="30"/>
      <c r="M89" s="30"/>
      <c r="N89" s="72"/>
      <c r="O89" s="18"/>
    </row>
    <row r="90" spans="1:15" ht="30" customHeight="1">
      <c r="A90" s="6"/>
      <c r="B90" s="47">
        <f t="shared" si="15"/>
        <v>0</v>
      </c>
      <c r="C90" s="47">
        <f t="shared" si="16"/>
        <v>0</v>
      </c>
      <c r="D90" s="30">
        <f t="shared" si="17"/>
        <v>0</v>
      </c>
      <c r="E90" s="47">
        <f t="shared" si="18"/>
        <v>0</v>
      </c>
      <c r="F90" s="47">
        <f t="shared" si="19"/>
        <v>0</v>
      </c>
      <c r="G90" s="47">
        <f t="shared" si="20"/>
        <v>0</v>
      </c>
      <c r="H90" s="47">
        <f t="shared" si="21"/>
        <v>0</v>
      </c>
      <c r="I90" s="30"/>
      <c r="J90" s="30"/>
      <c r="K90" s="30"/>
      <c r="L90" s="30"/>
      <c r="M90" s="30"/>
      <c r="N90" s="72"/>
      <c r="O90" s="18"/>
    </row>
    <row r="91" spans="1:15" ht="30" customHeight="1">
      <c r="A91" s="6"/>
      <c r="B91" s="47">
        <f t="shared" si="15"/>
        <v>0</v>
      </c>
      <c r="C91" s="47">
        <f t="shared" si="16"/>
        <v>0</v>
      </c>
      <c r="D91" s="30">
        <f t="shared" si="17"/>
        <v>0</v>
      </c>
      <c r="E91" s="47">
        <f t="shared" si="18"/>
        <v>0</v>
      </c>
      <c r="F91" s="47">
        <f t="shared" si="19"/>
        <v>0</v>
      </c>
      <c r="G91" s="47">
        <f t="shared" si="20"/>
        <v>0</v>
      </c>
      <c r="H91" s="47">
        <f t="shared" si="21"/>
        <v>0</v>
      </c>
      <c r="I91" s="30"/>
      <c r="J91" s="30"/>
      <c r="K91" s="30"/>
      <c r="L91" s="30"/>
      <c r="M91" s="30"/>
      <c r="N91" s="72"/>
      <c r="O91" s="18"/>
    </row>
    <row r="92" spans="1:15" ht="30" customHeight="1">
      <c r="A92" s="6"/>
      <c r="B92" s="47">
        <f t="shared" si="15"/>
        <v>0</v>
      </c>
      <c r="C92" s="47">
        <f t="shared" si="16"/>
        <v>0</v>
      </c>
      <c r="D92" s="30">
        <f t="shared" si="17"/>
        <v>0</v>
      </c>
      <c r="E92" s="47">
        <f t="shared" si="18"/>
        <v>0</v>
      </c>
      <c r="F92" s="47">
        <f t="shared" si="19"/>
        <v>0</v>
      </c>
      <c r="G92" s="47">
        <f t="shared" si="20"/>
        <v>0</v>
      </c>
      <c r="H92" s="47">
        <f t="shared" si="21"/>
        <v>0</v>
      </c>
      <c r="I92" s="30"/>
      <c r="J92" s="30"/>
      <c r="K92" s="30"/>
      <c r="L92" s="30"/>
      <c r="M92" s="30"/>
      <c r="N92" s="72"/>
      <c r="O92" s="18"/>
    </row>
    <row r="93" spans="1:15" ht="30" customHeight="1">
      <c r="A93" s="6"/>
      <c r="B93" s="47">
        <f t="shared" si="15"/>
        <v>0</v>
      </c>
      <c r="C93" s="47">
        <f t="shared" si="16"/>
        <v>0</v>
      </c>
      <c r="D93" s="30">
        <f t="shared" si="17"/>
        <v>0</v>
      </c>
      <c r="E93" s="47">
        <f t="shared" si="18"/>
        <v>0</v>
      </c>
      <c r="F93" s="47">
        <f t="shared" si="19"/>
        <v>0</v>
      </c>
      <c r="G93" s="47">
        <f t="shared" si="20"/>
        <v>0</v>
      </c>
      <c r="H93" s="47">
        <f t="shared" si="21"/>
        <v>0</v>
      </c>
      <c r="I93" s="30"/>
      <c r="J93" s="30"/>
      <c r="K93" s="30"/>
      <c r="L93" s="30"/>
      <c r="M93" s="30"/>
      <c r="N93" s="72"/>
      <c r="O93" s="18"/>
    </row>
    <row r="94" spans="1:15" ht="30" customHeight="1">
      <c r="A94" s="6"/>
      <c r="B94" s="47">
        <f t="shared" si="15"/>
        <v>0</v>
      </c>
      <c r="C94" s="47">
        <f t="shared" si="16"/>
        <v>0</v>
      </c>
      <c r="D94" s="30">
        <f t="shared" si="17"/>
        <v>0</v>
      </c>
      <c r="E94" s="47">
        <f t="shared" si="18"/>
        <v>0</v>
      </c>
      <c r="F94" s="47">
        <f t="shared" si="19"/>
        <v>0</v>
      </c>
      <c r="G94" s="47">
        <f t="shared" si="20"/>
        <v>0</v>
      </c>
      <c r="H94" s="47">
        <f t="shared" si="21"/>
        <v>0</v>
      </c>
      <c r="I94" s="30"/>
      <c r="J94" s="30"/>
      <c r="K94" s="30"/>
      <c r="L94" s="30"/>
      <c r="M94" s="30"/>
      <c r="N94" s="72"/>
      <c r="O94" s="18"/>
    </row>
    <row r="95" spans="1:15" ht="30" customHeight="1">
      <c r="A95" s="6"/>
      <c r="B95" s="47">
        <f t="shared" si="15"/>
        <v>0</v>
      </c>
      <c r="C95" s="47">
        <f t="shared" si="16"/>
        <v>0</v>
      </c>
      <c r="D95" s="30">
        <f t="shared" si="17"/>
        <v>0</v>
      </c>
      <c r="E95" s="47">
        <f t="shared" si="18"/>
        <v>0</v>
      </c>
      <c r="F95" s="47">
        <f t="shared" si="19"/>
        <v>0</v>
      </c>
      <c r="G95" s="47">
        <f t="shared" si="20"/>
        <v>0</v>
      </c>
      <c r="H95" s="47">
        <f t="shared" si="21"/>
        <v>0</v>
      </c>
      <c r="I95" s="30"/>
      <c r="J95" s="30"/>
      <c r="K95" s="30"/>
      <c r="L95" s="30"/>
      <c r="M95" s="30"/>
      <c r="N95" s="72"/>
      <c r="O95" s="18"/>
    </row>
    <row r="96" spans="1:15" ht="30" customHeight="1">
      <c r="A96" s="6"/>
      <c r="B96" s="47">
        <f t="shared" si="15"/>
        <v>0</v>
      </c>
      <c r="C96" s="47">
        <f t="shared" si="16"/>
        <v>0</v>
      </c>
      <c r="D96" s="30">
        <f t="shared" si="17"/>
        <v>0</v>
      </c>
      <c r="E96" s="47">
        <f t="shared" si="18"/>
        <v>0</v>
      </c>
      <c r="F96" s="47">
        <f t="shared" si="19"/>
        <v>0</v>
      </c>
      <c r="G96" s="47">
        <f t="shared" si="20"/>
        <v>0</v>
      </c>
      <c r="H96" s="47">
        <f t="shared" si="21"/>
        <v>0</v>
      </c>
      <c r="I96" s="30"/>
      <c r="J96" s="30"/>
      <c r="K96" s="30"/>
      <c r="L96" s="30"/>
      <c r="M96" s="30"/>
      <c r="N96" s="72"/>
      <c r="O96" s="18"/>
    </row>
    <row r="97" spans="1:15" ht="30" customHeight="1">
      <c r="A97" s="6"/>
      <c r="B97" s="47">
        <f t="shared" si="15"/>
        <v>0</v>
      </c>
      <c r="C97" s="47">
        <f t="shared" si="16"/>
        <v>0</v>
      </c>
      <c r="D97" s="30">
        <f t="shared" si="17"/>
        <v>0</v>
      </c>
      <c r="E97" s="47">
        <f t="shared" si="18"/>
        <v>0</v>
      </c>
      <c r="F97" s="47">
        <f t="shared" si="19"/>
        <v>0</v>
      </c>
      <c r="G97" s="47">
        <f t="shared" si="20"/>
        <v>0</v>
      </c>
      <c r="H97" s="47">
        <f t="shared" si="21"/>
        <v>0</v>
      </c>
      <c r="I97" s="30"/>
      <c r="J97" s="30"/>
      <c r="K97" s="30"/>
      <c r="L97" s="30"/>
      <c r="M97" s="30"/>
      <c r="N97" s="72"/>
      <c r="O97" s="18"/>
    </row>
    <row r="98" spans="1:15" ht="30" customHeight="1">
      <c r="A98" s="6"/>
      <c r="B98" s="47">
        <f t="shared" si="15"/>
        <v>0</v>
      </c>
      <c r="C98" s="47">
        <f t="shared" si="16"/>
        <v>0</v>
      </c>
      <c r="D98" s="30">
        <f t="shared" si="17"/>
        <v>0</v>
      </c>
      <c r="E98" s="47">
        <f t="shared" si="18"/>
        <v>0</v>
      </c>
      <c r="F98" s="47">
        <f t="shared" si="19"/>
        <v>0</v>
      </c>
      <c r="G98" s="47">
        <f t="shared" si="20"/>
        <v>0</v>
      </c>
      <c r="H98" s="47">
        <f t="shared" si="21"/>
        <v>0</v>
      </c>
      <c r="I98" s="30"/>
      <c r="J98" s="30"/>
      <c r="K98" s="30"/>
      <c r="L98" s="30"/>
      <c r="M98" s="30"/>
      <c r="N98" s="72"/>
      <c r="O98" s="18"/>
    </row>
    <row r="99" spans="1:15" ht="30" customHeight="1">
      <c r="A99" s="6"/>
      <c r="B99" s="47">
        <f t="shared" si="15"/>
        <v>0</v>
      </c>
      <c r="C99" s="47">
        <f t="shared" si="16"/>
        <v>0</v>
      </c>
      <c r="D99" s="30">
        <f t="shared" si="17"/>
        <v>0</v>
      </c>
      <c r="E99" s="47">
        <f t="shared" si="18"/>
        <v>0</v>
      </c>
      <c r="F99" s="47">
        <f t="shared" si="19"/>
        <v>0</v>
      </c>
      <c r="G99" s="47">
        <f t="shared" si="20"/>
        <v>0</v>
      </c>
      <c r="H99" s="47">
        <f t="shared" si="21"/>
        <v>0</v>
      </c>
      <c r="I99" s="30"/>
      <c r="J99" s="30"/>
      <c r="K99" s="30"/>
      <c r="L99" s="30"/>
      <c r="M99" s="30"/>
      <c r="N99" s="72"/>
      <c r="O99" s="18"/>
    </row>
    <row r="100" spans="1:15" ht="30" customHeight="1">
      <c r="A100" s="6"/>
      <c r="B100" s="47">
        <f t="shared" si="15"/>
        <v>0</v>
      </c>
      <c r="C100" s="47">
        <f t="shared" si="16"/>
        <v>0</v>
      </c>
      <c r="D100" s="30">
        <f t="shared" si="17"/>
        <v>0</v>
      </c>
      <c r="E100" s="47">
        <f t="shared" si="18"/>
        <v>0</v>
      </c>
      <c r="F100" s="47">
        <f t="shared" si="19"/>
        <v>0</v>
      </c>
      <c r="G100" s="47">
        <f t="shared" si="20"/>
        <v>0</v>
      </c>
      <c r="H100" s="47">
        <f t="shared" si="21"/>
        <v>0</v>
      </c>
      <c r="I100" s="30"/>
      <c r="J100" s="30"/>
      <c r="K100" s="30"/>
      <c r="L100" s="30"/>
      <c r="M100" s="30"/>
      <c r="N100" s="72"/>
      <c r="O100" s="18"/>
    </row>
    <row r="101" spans="1:15" ht="30" customHeight="1">
      <c r="A101" s="6"/>
      <c r="B101" s="47">
        <f t="shared" si="15"/>
        <v>0</v>
      </c>
      <c r="C101" s="47">
        <f t="shared" si="16"/>
        <v>0</v>
      </c>
      <c r="D101" s="30">
        <f t="shared" si="17"/>
        <v>0</v>
      </c>
      <c r="E101" s="47">
        <f t="shared" si="18"/>
        <v>0</v>
      </c>
      <c r="F101" s="47">
        <f t="shared" si="19"/>
        <v>0</v>
      </c>
      <c r="G101" s="47">
        <f t="shared" si="20"/>
        <v>0</v>
      </c>
      <c r="H101" s="47">
        <f t="shared" si="21"/>
        <v>0</v>
      </c>
      <c r="I101" s="30"/>
      <c r="J101" s="30"/>
      <c r="K101" s="30"/>
      <c r="L101" s="30"/>
      <c r="M101" s="30"/>
      <c r="N101" s="72"/>
      <c r="O101" s="18"/>
    </row>
    <row r="102" spans="1:15" ht="30" customHeight="1">
      <c r="A102" s="6"/>
      <c r="B102" s="47">
        <f t="shared" si="15"/>
        <v>0</v>
      </c>
      <c r="C102" s="47">
        <f t="shared" si="16"/>
        <v>0</v>
      </c>
      <c r="D102" s="30">
        <f t="shared" si="17"/>
        <v>0</v>
      </c>
      <c r="E102" s="47">
        <f t="shared" si="18"/>
        <v>0</v>
      </c>
      <c r="F102" s="47">
        <f t="shared" si="19"/>
        <v>0</v>
      </c>
      <c r="G102" s="47">
        <f t="shared" si="20"/>
        <v>0</v>
      </c>
      <c r="H102" s="47">
        <f t="shared" si="21"/>
        <v>0</v>
      </c>
      <c r="I102" s="30"/>
      <c r="J102" s="30"/>
      <c r="K102" s="30"/>
      <c r="L102" s="30"/>
      <c r="M102" s="30"/>
      <c r="N102" s="72"/>
      <c r="O102" s="18"/>
    </row>
    <row r="103" spans="1:15" ht="12.95" customHeight="1">
      <c r="A103" s="8" t="s">
        <v>35</v>
      </c>
      <c r="B103" s="29">
        <f>+C103+D103+E103+F103+G103+H103+I103+J103+K103+L103+M103+N103</f>
        <v>141691524.30000001</v>
      </c>
      <c r="C103" s="29">
        <f>+C15+C21+C31+C41+C50+C62+C74+C79+C82</f>
        <v>23253418.66</v>
      </c>
      <c r="D103" s="29">
        <f>+D15+D21+D31+D41+D50+D62+D74+D79+D82</f>
        <v>28703217.150000002</v>
      </c>
      <c r="E103" s="29">
        <f>+E15+E21+E31+E41+E50+E62+E74+E79+E82</f>
        <v>58986161.969999999</v>
      </c>
      <c r="F103" s="29">
        <f>+F15+F21+F31+F41+F50+F62+F74+F79+F82</f>
        <v>30748726.520000003</v>
      </c>
      <c r="G103" s="29">
        <f t="shared" si="20"/>
        <v>0</v>
      </c>
      <c r="H103" s="29">
        <f t="shared" si="21"/>
        <v>0</v>
      </c>
      <c r="I103" s="29">
        <f t="shared" ref="I103:N103" si="22">I15+I21+I31+I41+I50+I62+I74+I79+I82</f>
        <v>0</v>
      </c>
      <c r="J103" s="29">
        <f t="shared" si="22"/>
        <v>0</v>
      </c>
      <c r="K103" s="29">
        <f t="shared" si="22"/>
        <v>0</v>
      </c>
      <c r="L103" s="29">
        <f t="shared" si="22"/>
        <v>0</v>
      </c>
      <c r="M103" s="29">
        <f t="shared" si="22"/>
        <v>0</v>
      </c>
      <c r="N103" s="29">
        <f t="shared" si="22"/>
        <v>0</v>
      </c>
      <c r="O103" s="18"/>
    </row>
    <row r="104" spans="1:15">
      <c r="A104" s="1" t="s">
        <v>71</v>
      </c>
      <c r="B104" s="2">
        <f t="shared" si="15"/>
        <v>0</v>
      </c>
      <c r="C104" s="2">
        <f t="shared" si="16"/>
        <v>0</v>
      </c>
      <c r="D104" s="30">
        <f t="shared" si="17"/>
        <v>0</v>
      </c>
      <c r="E104" s="2">
        <f t="shared" si="18"/>
        <v>0</v>
      </c>
      <c r="F104" s="2">
        <f t="shared" si="19"/>
        <v>0</v>
      </c>
      <c r="G104" s="2">
        <f t="shared" si="20"/>
        <v>0</v>
      </c>
      <c r="H104" s="2">
        <f t="shared" si="21"/>
        <v>0</v>
      </c>
      <c r="I104" s="2"/>
      <c r="J104" s="2"/>
      <c r="K104" s="2"/>
      <c r="L104" s="2"/>
      <c r="M104" s="2"/>
      <c r="N104" s="2"/>
      <c r="O104" s="18"/>
    </row>
    <row r="105" spans="1:15">
      <c r="A105" s="3" t="s">
        <v>72</v>
      </c>
      <c r="B105" s="40">
        <f t="shared" si="15"/>
        <v>0</v>
      </c>
      <c r="C105" s="40">
        <f t="shared" si="16"/>
        <v>0</v>
      </c>
      <c r="D105" s="30">
        <f t="shared" si="17"/>
        <v>0</v>
      </c>
      <c r="E105" s="40">
        <f t="shared" si="18"/>
        <v>0</v>
      </c>
      <c r="F105" s="40">
        <f t="shared" si="19"/>
        <v>0</v>
      </c>
      <c r="G105" s="40">
        <f t="shared" si="20"/>
        <v>0</v>
      </c>
      <c r="H105" s="40">
        <f t="shared" si="21"/>
        <v>0</v>
      </c>
      <c r="I105" s="40">
        <f t="shared" ref="I105:N105" si="23">I106+I107</f>
        <v>0</v>
      </c>
      <c r="J105" s="48">
        <f t="shared" si="23"/>
        <v>0</v>
      </c>
      <c r="K105" s="48">
        <f t="shared" si="23"/>
        <v>0</v>
      </c>
      <c r="L105" s="48">
        <f t="shared" si="23"/>
        <v>0</v>
      </c>
      <c r="M105" s="48">
        <f t="shared" si="23"/>
        <v>0</v>
      </c>
      <c r="N105" s="48">
        <f t="shared" si="23"/>
        <v>0</v>
      </c>
    </row>
    <row r="106" spans="1:15" ht="30">
      <c r="A106" s="6" t="s">
        <v>73</v>
      </c>
      <c r="B106" s="47">
        <f t="shared" si="15"/>
        <v>0</v>
      </c>
      <c r="C106" s="47">
        <f t="shared" si="16"/>
        <v>0</v>
      </c>
      <c r="D106" s="30">
        <f>E106+F106+G106+H106+I106+J106+K106</f>
        <v>0</v>
      </c>
      <c r="E106" s="47">
        <f t="shared" si="18"/>
        <v>0</v>
      </c>
      <c r="F106" s="47">
        <f t="shared" si="19"/>
        <v>0</v>
      </c>
      <c r="G106" s="47">
        <f t="shared" si="20"/>
        <v>0</v>
      </c>
      <c r="H106" s="47">
        <f t="shared" si="21"/>
        <v>0</v>
      </c>
      <c r="I106" s="42">
        <v>0</v>
      </c>
      <c r="J106" s="49">
        <v>0</v>
      </c>
      <c r="K106" s="49">
        <v>0</v>
      </c>
      <c r="L106" s="49">
        <v>0</v>
      </c>
      <c r="M106" s="49">
        <v>0</v>
      </c>
      <c r="N106" s="49">
        <v>0</v>
      </c>
    </row>
    <row r="107" spans="1:15" ht="30">
      <c r="A107" s="6" t="s">
        <v>74</v>
      </c>
      <c r="B107" s="47">
        <f t="shared" si="15"/>
        <v>0</v>
      </c>
      <c r="C107" s="47">
        <f t="shared" si="16"/>
        <v>0</v>
      </c>
      <c r="D107" s="30">
        <f t="shared" si="17"/>
        <v>0</v>
      </c>
      <c r="E107" s="47">
        <f t="shared" si="18"/>
        <v>0</v>
      </c>
      <c r="F107" s="47">
        <f t="shared" si="19"/>
        <v>0</v>
      </c>
      <c r="G107" s="47">
        <f t="shared" si="20"/>
        <v>0</v>
      </c>
      <c r="H107" s="47">
        <f t="shared" si="21"/>
        <v>0</v>
      </c>
      <c r="I107" s="42">
        <v>0</v>
      </c>
      <c r="J107" s="49">
        <v>0</v>
      </c>
      <c r="K107" s="49">
        <v>0</v>
      </c>
      <c r="L107" s="49">
        <v>0</v>
      </c>
      <c r="M107" s="49">
        <v>0</v>
      </c>
      <c r="N107" s="49">
        <v>0</v>
      </c>
    </row>
    <row r="108" spans="1:15">
      <c r="A108" s="3" t="s">
        <v>75</v>
      </c>
      <c r="B108" s="43">
        <f t="shared" si="15"/>
        <v>0</v>
      </c>
      <c r="C108" s="43">
        <f t="shared" si="16"/>
        <v>0</v>
      </c>
      <c r="D108" s="30">
        <f t="shared" si="17"/>
        <v>0</v>
      </c>
      <c r="E108" s="43">
        <f t="shared" si="18"/>
        <v>0</v>
      </c>
      <c r="F108" s="43">
        <f t="shared" si="19"/>
        <v>0</v>
      </c>
      <c r="G108" s="43">
        <f t="shared" si="20"/>
        <v>0</v>
      </c>
      <c r="H108" s="43">
        <f t="shared" si="21"/>
        <v>0</v>
      </c>
      <c r="I108" s="43">
        <f t="shared" ref="I108:N108" si="24">I109+I110</f>
        <v>0</v>
      </c>
      <c r="J108" s="50">
        <f t="shared" si="24"/>
        <v>0</v>
      </c>
      <c r="K108" s="50">
        <f t="shared" si="24"/>
        <v>0</v>
      </c>
      <c r="L108" s="50">
        <f t="shared" si="24"/>
        <v>0</v>
      </c>
      <c r="M108" s="50">
        <f t="shared" si="24"/>
        <v>0</v>
      </c>
      <c r="N108" s="50">
        <f t="shared" si="24"/>
        <v>0</v>
      </c>
    </row>
    <row r="109" spans="1:15">
      <c r="A109" s="6" t="s">
        <v>76</v>
      </c>
      <c r="B109" s="47">
        <f t="shared" si="15"/>
        <v>0</v>
      </c>
      <c r="C109" s="47">
        <f t="shared" si="16"/>
        <v>0</v>
      </c>
      <c r="D109" s="30">
        <f t="shared" si="17"/>
        <v>0</v>
      </c>
      <c r="E109" s="47">
        <f t="shared" si="18"/>
        <v>0</v>
      </c>
      <c r="F109" s="47">
        <f t="shared" si="19"/>
        <v>0</v>
      </c>
      <c r="G109" s="47">
        <f t="shared" si="20"/>
        <v>0</v>
      </c>
      <c r="H109" s="47">
        <f t="shared" si="21"/>
        <v>0</v>
      </c>
      <c r="I109" s="42">
        <v>0</v>
      </c>
      <c r="J109" s="49">
        <v>0</v>
      </c>
      <c r="K109" s="49">
        <v>0</v>
      </c>
      <c r="L109" s="49">
        <v>0</v>
      </c>
      <c r="M109" s="49">
        <v>0</v>
      </c>
      <c r="N109" s="49">
        <v>0</v>
      </c>
    </row>
    <row r="110" spans="1:15" ht="15" customHeight="1">
      <c r="A110" s="6" t="s">
        <v>77</v>
      </c>
      <c r="B110" s="47">
        <f t="shared" si="15"/>
        <v>0</v>
      </c>
      <c r="C110" s="47">
        <f t="shared" si="16"/>
        <v>0</v>
      </c>
      <c r="D110" s="30">
        <f t="shared" si="17"/>
        <v>0</v>
      </c>
      <c r="E110" s="47">
        <f t="shared" si="18"/>
        <v>0</v>
      </c>
      <c r="F110" s="47">
        <f t="shared" si="19"/>
        <v>0</v>
      </c>
      <c r="G110" s="47">
        <f t="shared" si="20"/>
        <v>0</v>
      </c>
      <c r="H110" s="47">
        <f t="shared" si="21"/>
        <v>0</v>
      </c>
      <c r="I110" s="42">
        <v>0</v>
      </c>
      <c r="J110" s="49">
        <v>0</v>
      </c>
      <c r="K110" s="49">
        <v>0</v>
      </c>
      <c r="L110" s="49">
        <v>0</v>
      </c>
      <c r="M110" s="49">
        <v>0</v>
      </c>
      <c r="N110" s="49">
        <v>0</v>
      </c>
    </row>
    <row r="111" spans="1:15">
      <c r="A111" s="3" t="s">
        <v>78</v>
      </c>
      <c r="B111" s="47">
        <f t="shared" si="15"/>
        <v>0</v>
      </c>
      <c r="C111" s="47">
        <f t="shared" si="16"/>
        <v>0</v>
      </c>
      <c r="D111" s="30">
        <f t="shared" si="17"/>
        <v>0</v>
      </c>
      <c r="E111" s="47">
        <f t="shared" si="18"/>
        <v>0</v>
      </c>
      <c r="F111" s="47">
        <f t="shared" si="19"/>
        <v>0</v>
      </c>
      <c r="G111" s="47">
        <f t="shared" si="20"/>
        <v>0</v>
      </c>
      <c r="H111" s="47">
        <f t="shared" si="21"/>
        <v>0</v>
      </c>
      <c r="I111" s="43">
        <v>0</v>
      </c>
      <c r="J111" s="50">
        <v>0</v>
      </c>
      <c r="K111" s="50">
        <v>0</v>
      </c>
      <c r="L111" s="50">
        <v>0</v>
      </c>
      <c r="M111" s="50">
        <v>0</v>
      </c>
      <c r="N111" s="50">
        <v>0</v>
      </c>
    </row>
    <row r="112" spans="1:15" ht="15" customHeight="1">
      <c r="A112" s="6" t="s">
        <v>79</v>
      </c>
      <c r="B112" s="47">
        <f t="shared" si="15"/>
        <v>0</v>
      </c>
      <c r="C112" s="47">
        <f t="shared" si="16"/>
        <v>0</v>
      </c>
      <c r="D112" s="30">
        <f t="shared" si="17"/>
        <v>0</v>
      </c>
      <c r="E112" s="47">
        <f t="shared" si="18"/>
        <v>0</v>
      </c>
      <c r="F112" s="47">
        <f t="shared" si="19"/>
        <v>0</v>
      </c>
      <c r="G112" s="47">
        <f t="shared" si="20"/>
        <v>0</v>
      </c>
      <c r="H112" s="47">
        <f t="shared" si="21"/>
        <v>0</v>
      </c>
      <c r="I112" s="42">
        <v>0</v>
      </c>
      <c r="J112" s="49">
        <v>0</v>
      </c>
      <c r="K112" s="49">
        <v>0</v>
      </c>
      <c r="L112" s="49">
        <v>0</v>
      </c>
      <c r="M112" s="49">
        <v>0</v>
      </c>
      <c r="N112" s="49">
        <v>0</v>
      </c>
    </row>
    <row r="113" spans="1:15" ht="15" customHeight="1">
      <c r="A113" s="8" t="s">
        <v>80</v>
      </c>
      <c r="B113" s="52">
        <f t="shared" si="15"/>
        <v>0</v>
      </c>
      <c r="C113" s="52">
        <f t="shared" si="16"/>
        <v>0</v>
      </c>
      <c r="D113" s="52">
        <f t="shared" si="17"/>
        <v>0</v>
      </c>
      <c r="E113" s="52">
        <f t="shared" si="18"/>
        <v>0</v>
      </c>
      <c r="F113" s="52">
        <f t="shared" si="19"/>
        <v>0</v>
      </c>
      <c r="G113" s="52">
        <f t="shared" si="20"/>
        <v>0</v>
      </c>
      <c r="H113" s="52">
        <f t="shared" si="21"/>
        <v>0</v>
      </c>
      <c r="I113" s="52">
        <f t="shared" ref="I113:N113" si="25">I105+I108+I111</f>
        <v>0</v>
      </c>
      <c r="J113" s="52">
        <f t="shared" si="25"/>
        <v>0</v>
      </c>
      <c r="K113" s="52">
        <f t="shared" si="25"/>
        <v>0</v>
      </c>
      <c r="L113" s="52">
        <f t="shared" si="25"/>
        <v>0</v>
      </c>
      <c r="M113" s="52">
        <f t="shared" si="25"/>
        <v>0</v>
      </c>
      <c r="N113" s="52">
        <f t="shared" si="25"/>
        <v>0</v>
      </c>
    </row>
    <row r="114" spans="1:15">
      <c r="B114" s="47">
        <f t="shared" si="15"/>
        <v>0</v>
      </c>
      <c r="C114" s="47">
        <f t="shared" si="16"/>
        <v>0</v>
      </c>
      <c r="D114" s="30">
        <f t="shared" si="17"/>
        <v>0</v>
      </c>
      <c r="E114" s="47">
        <f t="shared" si="18"/>
        <v>0</v>
      </c>
      <c r="F114" s="47">
        <f t="shared" si="19"/>
        <v>0</v>
      </c>
      <c r="G114" s="47">
        <f t="shared" si="20"/>
        <v>0</v>
      </c>
      <c r="H114" s="47">
        <f t="shared" si="21"/>
        <v>0</v>
      </c>
    </row>
    <row r="115" spans="1:15" ht="15.75">
      <c r="A115" s="9" t="s">
        <v>81</v>
      </c>
      <c r="B115" s="77">
        <f>+C115+D115+E115+F115+G115+H115+I115+J115+K115+L115+M115+N115</f>
        <v>141691524.30000001</v>
      </c>
      <c r="C115" s="77">
        <f>+C103+C113</f>
        <v>23253418.66</v>
      </c>
      <c r="D115" s="77">
        <f>+D103+D113</f>
        <v>28703217.150000002</v>
      </c>
      <c r="E115" s="77">
        <f>+E103+E113</f>
        <v>58986161.969999999</v>
      </c>
      <c r="F115" s="77">
        <f>+F103+F113</f>
        <v>30748726.520000003</v>
      </c>
      <c r="G115" s="9"/>
      <c r="H115" s="9"/>
      <c r="I115" s="9"/>
      <c r="J115" s="9"/>
      <c r="K115" s="9"/>
      <c r="L115" s="9"/>
      <c r="M115" s="9"/>
      <c r="N115" s="9"/>
      <c r="O115" s="57">
        <f>SUM(B115:H115)</f>
        <v>283383048.60000002</v>
      </c>
    </row>
    <row r="116" spans="1:15">
      <c r="A116" s="4"/>
      <c r="C116" s="5"/>
    </row>
    <row r="117" spans="1:15">
      <c r="A117" t="s">
        <v>102</v>
      </c>
    </row>
    <row r="118" spans="1:15">
      <c r="B118" s="30"/>
      <c r="M118" s="30"/>
    </row>
    <row r="119" spans="1:15">
      <c r="A119" t="s">
        <v>158</v>
      </c>
    </row>
    <row r="120" spans="1:15">
      <c r="A120" t="s">
        <v>159</v>
      </c>
    </row>
    <row r="128" spans="1:15" ht="15" customHeight="1">
      <c r="A128" s="32" t="s">
        <v>143</v>
      </c>
      <c r="B128" s="81" t="s">
        <v>136</v>
      </c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</row>
    <row r="129" spans="1:14">
      <c r="A129" s="73" t="s">
        <v>133</v>
      </c>
      <c r="B129" s="82" t="s">
        <v>137</v>
      </c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</row>
    <row r="130" spans="1:14" ht="15" customHeight="1">
      <c r="A130" s="73" t="s">
        <v>134</v>
      </c>
      <c r="B130" s="83" t="s">
        <v>141</v>
      </c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</row>
    <row r="131" spans="1:14" ht="15" customHeight="1">
      <c r="A131" s="33" t="s">
        <v>103</v>
      </c>
      <c r="B131" s="83" t="s">
        <v>118</v>
      </c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</row>
    <row r="132" spans="1:14">
      <c r="A132" s="22"/>
      <c r="B132" s="28"/>
    </row>
    <row r="136" spans="1:14">
      <c r="A136" s="84" t="s">
        <v>135</v>
      </c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</row>
    <row r="137" spans="1:14">
      <c r="A137" s="78" t="s">
        <v>130</v>
      </c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</row>
    <row r="138" spans="1:14">
      <c r="A138" s="78" t="s">
        <v>157</v>
      </c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</row>
    <row r="139" spans="1:14">
      <c r="A139" s="78" t="s">
        <v>104</v>
      </c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</row>
  </sheetData>
  <mergeCells count="14">
    <mergeCell ref="A6:O8"/>
    <mergeCell ref="A1:O1"/>
    <mergeCell ref="A2:O2"/>
    <mergeCell ref="A3:O3"/>
    <mergeCell ref="A4:O4"/>
    <mergeCell ref="A5:O5"/>
    <mergeCell ref="A138:N138"/>
    <mergeCell ref="A139:N139"/>
    <mergeCell ref="B128:N128"/>
    <mergeCell ref="B129:N129"/>
    <mergeCell ref="B130:N130"/>
    <mergeCell ref="B131:N131"/>
    <mergeCell ref="A136:N136"/>
    <mergeCell ref="A137:N137"/>
  </mergeCells>
  <pageMargins left="0.62992125984251968" right="3.937007874015748E-2" top="0.74803149606299213" bottom="0.15748031496062992" header="0.31496062992125984" footer="0.19685039370078741"/>
  <pageSetup scale="5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19"/>
  <sheetViews>
    <sheetView workbookViewId="0">
      <selection activeCell="D14" sqref="D14"/>
    </sheetView>
  </sheetViews>
  <sheetFormatPr baseColWidth="10" defaultRowHeight="15"/>
  <cols>
    <col min="1" max="1" width="76.28515625" customWidth="1"/>
    <col min="2" max="2" width="20.42578125" customWidth="1"/>
    <col min="3" max="3" width="15.140625" bestFit="1" customWidth="1"/>
    <col min="4" max="4" width="13" customWidth="1"/>
    <col min="5" max="5" width="14.5703125" bestFit="1" customWidth="1"/>
  </cols>
  <sheetData>
    <row r="1" spans="1:4" ht="18.75">
      <c r="A1" s="79" t="s">
        <v>92</v>
      </c>
      <c r="B1" s="79"/>
      <c r="C1" s="79"/>
      <c r="D1" s="7" t="s">
        <v>39</v>
      </c>
    </row>
    <row r="2" spans="1:4" ht="9" customHeight="1">
      <c r="A2" s="80" t="s">
        <v>93</v>
      </c>
      <c r="B2" s="80"/>
      <c r="C2" s="80"/>
      <c r="D2" s="12" t="s">
        <v>88</v>
      </c>
    </row>
    <row r="3" spans="1:4" ht="15.75">
      <c r="A3" s="80" t="s">
        <v>122</v>
      </c>
      <c r="B3" s="80"/>
      <c r="C3" s="80"/>
      <c r="D3" s="12" t="s">
        <v>89</v>
      </c>
    </row>
    <row r="4" spans="1:4" ht="18.75">
      <c r="A4" s="80" t="s">
        <v>90</v>
      </c>
      <c r="B4" s="80"/>
      <c r="C4" s="80"/>
      <c r="D4" s="7" t="s">
        <v>85</v>
      </c>
    </row>
    <row r="5" spans="1:4">
      <c r="A5" s="78" t="s">
        <v>36</v>
      </c>
      <c r="B5" s="78"/>
      <c r="C5" s="78"/>
      <c r="D5" s="12" t="s">
        <v>86</v>
      </c>
    </row>
    <row r="6" spans="1:4">
      <c r="D6" s="12" t="s">
        <v>87</v>
      </c>
    </row>
    <row r="7" spans="1:4" ht="31.5">
      <c r="A7" s="10" t="s">
        <v>0</v>
      </c>
      <c r="B7" s="11" t="s">
        <v>37</v>
      </c>
      <c r="C7" s="11" t="s">
        <v>38</v>
      </c>
    </row>
    <row r="8" spans="1:4">
      <c r="A8" s="1" t="s">
        <v>1</v>
      </c>
      <c r="B8" s="13"/>
      <c r="C8" s="13"/>
    </row>
    <row r="9" spans="1:4">
      <c r="A9" s="3" t="s">
        <v>2</v>
      </c>
      <c r="B9" s="62">
        <f>B10+B11+B12+B13+B14</f>
        <v>152243674</v>
      </c>
      <c r="C9" s="56">
        <f ca="1">SUM(B9:C9)</f>
        <v>163644674</v>
      </c>
    </row>
    <row r="10" spans="1:4">
      <c r="A10" s="6" t="s">
        <v>3</v>
      </c>
      <c r="B10" s="63">
        <v>138506994</v>
      </c>
      <c r="C10" s="57">
        <f ca="1">SUM(B10:C10)</f>
        <v>142506994</v>
      </c>
    </row>
    <row r="11" spans="1:4">
      <c r="A11" s="6" t="s">
        <v>4</v>
      </c>
      <c r="B11" s="63">
        <v>13036680</v>
      </c>
      <c r="C11" s="57">
        <f ca="1">SUM(B11:C11)</f>
        <v>20437680</v>
      </c>
    </row>
    <row r="12" spans="1:4">
      <c r="A12" s="6" t="s">
        <v>40</v>
      </c>
      <c r="B12" s="63">
        <v>0</v>
      </c>
      <c r="C12" s="38">
        <v>0</v>
      </c>
    </row>
    <row r="13" spans="1:4">
      <c r="A13" s="6" t="s">
        <v>5</v>
      </c>
      <c r="B13" s="63">
        <v>0</v>
      </c>
      <c r="C13" s="38">
        <v>0</v>
      </c>
    </row>
    <row r="14" spans="1:4">
      <c r="A14" s="6" t="s">
        <v>6</v>
      </c>
      <c r="B14" s="63">
        <v>700000</v>
      </c>
      <c r="C14" s="15">
        <v>700000</v>
      </c>
    </row>
    <row r="15" spans="1:4">
      <c r="A15" s="3" t="s">
        <v>7</v>
      </c>
      <c r="B15" s="62">
        <f>B16+B17+B18+B19+B20+B21+B22+B23+B24</f>
        <v>17650800</v>
      </c>
      <c r="C15" s="14">
        <v>20329894</v>
      </c>
      <c r="D15" s="57">
        <f ca="1">C16+C17+C18+C19+C20+C21</f>
        <v>0</v>
      </c>
    </row>
    <row r="16" spans="1:4">
      <c r="A16" s="6" t="s">
        <v>8</v>
      </c>
      <c r="B16" s="63">
        <v>7200000</v>
      </c>
      <c r="C16" s="58">
        <f ca="1">SUM(B16:C16)</f>
        <v>9179794</v>
      </c>
    </row>
    <row r="17" spans="1:3">
      <c r="A17" s="6" t="s">
        <v>9</v>
      </c>
      <c r="B17" s="63">
        <v>800000</v>
      </c>
      <c r="C17" s="58">
        <v>737987</v>
      </c>
    </row>
    <row r="18" spans="1:3">
      <c r="A18" s="6" t="s">
        <v>10</v>
      </c>
      <c r="B18" s="63">
        <v>3604800</v>
      </c>
      <c r="C18" s="58">
        <f ca="1">SUM(B18:C18)</f>
        <v>3604800</v>
      </c>
    </row>
    <row r="19" spans="1:3">
      <c r="A19" s="6" t="s">
        <v>11</v>
      </c>
      <c r="B19" s="63">
        <v>100000</v>
      </c>
      <c r="C19" s="58">
        <f ca="1">SUM(B19:C19)</f>
        <v>100000</v>
      </c>
    </row>
    <row r="20" spans="1:3">
      <c r="A20" s="6" t="s">
        <v>12</v>
      </c>
      <c r="B20" s="63">
        <v>246000</v>
      </c>
      <c r="C20" s="58">
        <f ca="1">SUM(B20:C20)</f>
        <v>246000</v>
      </c>
    </row>
    <row r="21" spans="1:3">
      <c r="A21" s="6" t="s">
        <v>13</v>
      </c>
      <c r="B21" s="63">
        <v>1000000</v>
      </c>
      <c r="C21" s="58">
        <v>1062013</v>
      </c>
    </row>
    <row r="22" spans="1:3" ht="30">
      <c r="A22" s="6" t="s">
        <v>14</v>
      </c>
      <c r="B22" s="63">
        <v>300000</v>
      </c>
      <c r="C22" s="61">
        <v>1999300</v>
      </c>
    </row>
    <row r="23" spans="1:3">
      <c r="A23" s="6" t="s">
        <v>15</v>
      </c>
      <c r="B23" s="63">
        <v>1400000</v>
      </c>
      <c r="C23" s="58">
        <v>400000</v>
      </c>
    </row>
    <row r="24" spans="1:3">
      <c r="A24" s="6" t="s">
        <v>41</v>
      </c>
      <c r="B24" s="63">
        <v>3000000</v>
      </c>
      <c r="C24" s="58">
        <v>3000000</v>
      </c>
    </row>
    <row r="25" spans="1:3">
      <c r="A25" s="3" t="s">
        <v>16</v>
      </c>
      <c r="B25" s="62">
        <f>B26+B27+B28+B29+B30+B31++B32+B33+B34</f>
        <v>132327143</v>
      </c>
      <c r="C25" s="62">
        <v>110978333</v>
      </c>
    </row>
    <row r="26" spans="1:3">
      <c r="A26" s="6" t="s">
        <v>17</v>
      </c>
      <c r="B26" s="63">
        <v>39900000</v>
      </c>
      <c r="C26" s="57">
        <f ca="1">SUM(B26:C26)</f>
        <v>42400000</v>
      </c>
    </row>
    <row r="27" spans="1:3">
      <c r="A27" s="6" t="s">
        <v>18</v>
      </c>
      <c r="B27" s="63">
        <v>25200000</v>
      </c>
      <c r="C27" s="57">
        <v>6866658</v>
      </c>
    </row>
    <row r="28" spans="1:3">
      <c r="A28" s="6" t="s">
        <v>19</v>
      </c>
      <c r="B28" s="63">
        <v>5100000</v>
      </c>
      <c r="C28" s="57">
        <v>1100000</v>
      </c>
    </row>
    <row r="29" spans="1:3">
      <c r="A29" s="6" t="s">
        <v>20</v>
      </c>
      <c r="B29" s="63">
        <v>700000</v>
      </c>
      <c r="C29" s="57">
        <f ca="1">SUM(B29:C29)</f>
        <v>700000</v>
      </c>
    </row>
    <row r="30" spans="1:3">
      <c r="A30" s="6" t="s">
        <v>21</v>
      </c>
      <c r="B30" s="63">
        <v>3450000</v>
      </c>
      <c r="C30" s="57">
        <v>1914356</v>
      </c>
    </row>
    <row r="31" spans="1:3">
      <c r="A31" s="6" t="s">
        <v>22</v>
      </c>
      <c r="B31" s="63">
        <v>4300000</v>
      </c>
      <c r="C31" s="57">
        <v>2466131</v>
      </c>
    </row>
    <row r="32" spans="1:3">
      <c r="A32" s="6" t="s">
        <v>23</v>
      </c>
      <c r="B32" s="63">
        <v>39800000</v>
      </c>
      <c r="C32" s="57">
        <f ca="1">SUM(B32:C32)</f>
        <v>40391541</v>
      </c>
    </row>
    <row r="33" spans="1:3" ht="30">
      <c r="A33" s="6" t="s">
        <v>42</v>
      </c>
      <c r="B33" s="63">
        <v>0</v>
      </c>
      <c r="C33" s="38">
        <v>0</v>
      </c>
    </row>
    <row r="34" spans="1:3">
      <c r="A34" s="6" t="s">
        <v>24</v>
      </c>
      <c r="B34" s="63">
        <v>13877143</v>
      </c>
      <c r="C34" s="57">
        <v>15139647</v>
      </c>
    </row>
    <row r="35" spans="1:3">
      <c r="A35" s="3" t="s">
        <v>25</v>
      </c>
      <c r="B35" s="62">
        <v>0</v>
      </c>
      <c r="C35" s="54">
        <v>0</v>
      </c>
    </row>
    <row r="36" spans="1:3">
      <c r="A36" s="6" t="s">
        <v>26</v>
      </c>
      <c r="B36" s="63">
        <v>0</v>
      </c>
      <c r="C36" s="59">
        <v>0</v>
      </c>
    </row>
    <row r="37" spans="1:3">
      <c r="A37" s="6" t="s">
        <v>43</v>
      </c>
      <c r="B37" s="63">
        <v>0</v>
      </c>
      <c r="C37" s="59">
        <v>0</v>
      </c>
    </row>
    <row r="38" spans="1:3">
      <c r="A38" s="6" t="s">
        <v>44</v>
      </c>
      <c r="B38" s="63">
        <v>0</v>
      </c>
      <c r="C38" s="59">
        <v>0</v>
      </c>
    </row>
    <row r="39" spans="1:3">
      <c r="A39" s="6" t="s">
        <v>45</v>
      </c>
      <c r="B39" s="63">
        <v>0</v>
      </c>
      <c r="C39" s="59">
        <v>0</v>
      </c>
    </row>
    <row r="40" spans="1:3">
      <c r="A40" s="6" t="s">
        <v>46</v>
      </c>
      <c r="B40" s="63">
        <v>0</v>
      </c>
      <c r="C40" s="59">
        <v>0</v>
      </c>
    </row>
    <row r="41" spans="1:3">
      <c r="A41" s="6" t="s">
        <v>27</v>
      </c>
      <c r="B41" s="63">
        <v>0</v>
      </c>
      <c r="C41" s="59">
        <v>0</v>
      </c>
    </row>
    <row r="42" spans="1:3">
      <c r="A42" s="6" t="s">
        <v>47</v>
      </c>
      <c r="B42" s="63">
        <v>0</v>
      </c>
      <c r="C42" s="59">
        <v>0</v>
      </c>
    </row>
    <row r="43" spans="1:3">
      <c r="A43" s="3" t="s">
        <v>48</v>
      </c>
      <c r="B43" s="62">
        <v>0</v>
      </c>
      <c r="C43" s="54">
        <v>0</v>
      </c>
    </row>
    <row r="44" spans="1:3">
      <c r="A44" s="6" t="s">
        <v>49</v>
      </c>
      <c r="B44" s="63">
        <v>0</v>
      </c>
      <c r="C44" s="38">
        <v>0</v>
      </c>
    </row>
    <row r="45" spans="1:3">
      <c r="A45" s="6" t="s">
        <v>50</v>
      </c>
      <c r="B45" s="63">
        <v>0</v>
      </c>
      <c r="C45" s="38">
        <v>0</v>
      </c>
    </row>
    <row r="46" spans="1:3">
      <c r="A46" s="6" t="s">
        <v>51</v>
      </c>
      <c r="B46" s="63">
        <v>0</v>
      </c>
      <c r="C46" s="38">
        <v>0</v>
      </c>
    </row>
    <row r="47" spans="1:3">
      <c r="A47" s="6" t="s">
        <v>52</v>
      </c>
      <c r="B47" s="63">
        <v>0</v>
      </c>
      <c r="C47" s="38">
        <v>0</v>
      </c>
    </row>
    <row r="48" spans="1:3">
      <c r="A48" s="6" t="s">
        <v>53</v>
      </c>
      <c r="B48" s="63">
        <v>0</v>
      </c>
      <c r="C48" s="38">
        <v>0</v>
      </c>
    </row>
    <row r="49" spans="1:3">
      <c r="A49" s="6" t="s">
        <v>54</v>
      </c>
      <c r="B49" s="63">
        <v>0</v>
      </c>
      <c r="C49" s="38">
        <v>0</v>
      </c>
    </row>
    <row r="50" spans="1:3">
      <c r="A50" s="6" t="s">
        <v>55</v>
      </c>
      <c r="B50" s="63">
        <v>0</v>
      </c>
      <c r="C50" s="38">
        <v>0</v>
      </c>
    </row>
    <row r="51" spans="1:3">
      <c r="A51" s="3" t="s">
        <v>28</v>
      </c>
      <c r="B51" s="62">
        <v>0</v>
      </c>
      <c r="C51" s="14">
        <f>C52+C53+C54+C55+C56+C57+C58+C59+C60</f>
        <v>697123</v>
      </c>
    </row>
    <row r="52" spans="1:3">
      <c r="A52" s="6" t="s">
        <v>29</v>
      </c>
      <c r="B52" s="63">
        <v>0</v>
      </c>
      <c r="C52" s="15">
        <v>647123</v>
      </c>
    </row>
    <row r="53" spans="1:3">
      <c r="A53" s="6" t="s">
        <v>30</v>
      </c>
      <c r="B53" s="63">
        <v>0</v>
      </c>
      <c r="C53" s="38">
        <v>0</v>
      </c>
    </row>
    <row r="54" spans="1:3">
      <c r="A54" s="6" t="s">
        <v>31</v>
      </c>
      <c r="B54" s="63">
        <v>0</v>
      </c>
      <c r="C54" s="38">
        <v>0</v>
      </c>
    </row>
    <row r="55" spans="1:3">
      <c r="A55" s="6" t="s">
        <v>32</v>
      </c>
      <c r="B55" s="63">
        <v>0</v>
      </c>
      <c r="C55" s="38">
        <v>0</v>
      </c>
    </row>
    <row r="56" spans="1:3">
      <c r="A56" s="6" t="s">
        <v>33</v>
      </c>
      <c r="B56" s="63">
        <v>0</v>
      </c>
      <c r="C56" s="15">
        <v>50000</v>
      </c>
    </row>
    <row r="57" spans="1:3">
      <c r="A57" s="6" t="s">
        <v>56</v>
      </c>
      <c r="B57" s="63">
        <v>0</v>
      </c>
      <c r="C57" s="38">
        <v>0</v>
      </c>
    </row>
    <row r="58" spans="1:3">
      <c r="A58" s="6" t="s">
        <v>57</v>
      </c>
      <c r="B58" s="63">
        <v>0</v>
      </c>
      <c r="C58" s="38">
        <v>0</v>
      </c>
    </row>
    <row r="59" spans="1:3">
      <c r="A59" s="6" t="s">
        <v>34</v>
      </c>
      <c r="B59" s="63">
        <v>0</v>
      </c>
      <c r="C59" s="38">
        <v>0</v>
      </c>
    </row>
    <row r="60" spans="1:3">
      <c r="A60" s="6" t="s">
        <v>58</v>
      </c>
      <c r="B60" s="63">
        <v>0</v>
      </c>
      <c r="C60" s="38">
        <v>0</v>
      </c>
    </row>
    <row r="61" spans="1:3">
      <c r="A61" s="6"/>
      <c r="B61" s="38"/>
    </row>
    <row r="62" spans="1:3">
      <c r="A62" s="6"/>
      <c r="B62" s="38"/>
    </row>
    <row r="63" spans="1:3">
      <c r="A63" s="6"/>
      <c r="B63" s="38"/>
    </row>
    <row r="64" spans="1:3">
      <c r="A64" s="6"/>
      <c r="B64" s="38"/>
    </row>
    <row r="65" spans="1:5">
      <c r="A65" s="6"/>
      <c r="B65" s="38"/>
    </row>
    <row r="66" spans="1:5">
      <c r="A66" s="3" t="s">
        <v>59</v>
      </c>
      <c r="B66" s="54">
        <v>0</v>
      </c>
      <c r="C66" s="54">
        <v>0</v>
      </c>
    </row>
    <row r="67" spans="1:5">
      <c r="A67" s="6" t="s">
        <v>60</v>
      </c>
      <c r="B67" s="38">
        <v>0</v>
      </c>
      <c r="C67" s="38">
        <v>0</v>
      </c>
    </row>
    <row r="68" spans="1:5">
      <c r="A68" s="6" t="s">
        <v>61</v>
      </c>
      <c r="B68" s="38">
        <v>0</v>
      </c>
      <c r="C68" s="38">
        <v>0</v>
      </c>
    </row>
    <row r="69" spans="1:5">
      <c r="A69" s="6" t="s">
        <v>62</v>
      </c>
      <c r="B69" s="38">
        <v>0</v>
      </c>
      <c r="C69" s="38">
        <v>0</v>
      </c>
    </row>
    <row r="70" spans="1:5" ht="30">
      <c r="A70" s="6" t="s">
        <v>63</v>
      </c>
      <c r="B70" s="38">
        <v>0</v>
      </c>
      <c r="C70" s="38">
        <v>0</v>
      </c>
    </row>
    <row r="71" spans="1:5">
      <c r="A71" s="3" t="s">
        <v>64</v>
      </c>
      <c r="B71" s="54">
        <v>0</v>
      </c>
      <c r="C71" s="54">
        <v>0</v>
      </c>
    </row>
    <row r="72" spans="1:5">
      <c r="A72" s="6" t="s">
        <v>65</v>
      </c>
      <c r="B72" s="38">
        <v>0</v>
      </c>
      <c r="C72" s="38">
        <v>0</v>
      </c>
    </row>
    <row r="73" spans="1:5">
      <c r="A73" s="6" t="s">
        <v>66</v>
      </c>
      <c r="B73" s="38">
        <v>0</v>
      </c>
      <c r="C73" s="38">
        <v>0</v>
      </c>
    </row>
    <row r="74" spans="1:5">
      <c r="A74" s="3" t="s">
        <v>67</v>
      </c>
      <c r="B74" s="54">
        <v>0</v>
      </c>
      <c r="C74" s="54">
        <v>0</v>
      </c>
    </row>
    <row r="75" spans="1:5">
      <c r="A75" s="6" t="s">
        <v>68</v>
      </c>
      <c r="B75" s="38">
        <v>0</v>
      </c>
      <c r="C75" s="38">
        <v>0</v>
      </c>
    </row>
    <row r="76" spans="1:5">
      <c r="A76" s="6" t="s">
        <v>69</v>
      </c>
      <c r="B76" s="38">
        <v>0</v>
      </c>
      <c r="C76" s="38">
        <v>0</v>
      </c>
    </row>
    <row r="77" spans="1:5">
      <c r="A77" s="6" t="s">
        <v>70</v>
      </c>
      <c r="B77" s="38">
        <v>0</v>
      </c>
      <c r="C77" s="38">
        <v>0</v>
      </c>
    </row>
    <row r="78" spans="1:5">
      <c r="A78" s="8" t="s">
        <v>35</v>
      </c>
      <c r="B78" s="29">
        <f>B9+B15+B25+B35+B43+B51+B66+B71+B74</f>
        <v>302221617</v>
      </c>
      <c r="C78" s="29">
        <v>295650024</v>
      </c>
      <c r="E78" s="64"/>
    </row>
    <row r="79" spans="1:5">
      <c r="A79" s="4"/>
      <c r="B79" s="5"/>
    </row>
    <row r="80" spans="1:5">
      <c r="A80" s="1" t="s">
        <v>71</v>
      </c>
      <c r="B80" s="2"/>
      <c r="C80" s="13"/>
    </row>
    <row r="81" spans="1:3">
      <c r="A81" s="3" t="s">
        <v>72</v>
      </c>
      <c r="B81" s="54">
        <v>0</v>
      </c>
      <c r="C81" s="54">
        <v>0</v>
      </c>
    </row>
    <row r="82" spans="1:3">
      <c r="A82" s="6" t="s">
        <v>73</v>
      </c>
      <c r="B82" s="38">
        <v>0</v>
      </c>
      <c r="C82" s="38">
        <v>0</v>
      </c>
    </row>
    <row r="83" spans="1:3">
      <c r="A83" s="6" t="s">
        <v>74</v>
      </c>
      <c r="B83" s="38">
        <v>0</v>
      </c>
      <c r="C83" s="38">
        <v>0</v>
      </c>
    </row>
    <row r="84" spans="1:3">
      <c r="A84" s="3" t="s">
        <v>75</v>
      </c>
      <c r="B84" s="54">
        <v>0</v>
      </c>
      <c r="C84" s="54">
        <v>0</v>
      </c>
    </row>
    <row r="85" spans="1:3">
      <c r="A85" s="6" t="s">
        <v>76</v>
      </c>
      <c r="B85" s="38">
        <v>0</v>
      </c>
      <c r="C85" s="38">
        <v>0</v>
      </c>
    </row>
    <row r="86" spans="1:3">
      <c r="A86" s="6" t="s">
        <v>77</v>
      </c>
      <c r="B86" s="38">
        <v>0</v>
      </c>
      <c r="C86" s="38">
        <v>0</v>
      </c>
    </row>
    <row r="87" spans="1:3">
      <c r="A87" s="3" t="s">
        <v>78</v>
      </c>
      <c r="B87" s="38">
        <v>0</v>
      </c>
      <c r="C87" s="38">
        <v>0</v>
      </c>
    </row>
    <row r="88" spans="1:3">
      <c r="A88" s="6" t="s">
        <v>79</v>
      </c>
      <c r="B88" s="38">
        <v>0</v>
      </c>
      <c r="C88" s="38">
        <v>0</v>
      </c>
    </row>
    <row r="89" spans="1:3">
      <c r="A89" s="8" t="s">
        <v>80</v>
      </c>
      <c r="B89" s="65">
        <v>0</v>
      </c>
      <c r="C89" s="65">
        <v>0</v>
      </c>
    </row>
    <row r="91" spans="1:3" ht="15.75">
      <c r="A91" s="9" t="s">
        <v>81</v>
      </c>
      <c r="B91" s="60">
        <f>B78+B89</f>
        <v>302221617</v>
      </c>
      <c r="C91" s="60">
        <f>C78+C89</f>
        <v>295650024</v>
      </c>
    </row>
    <row r="92" spans="1:3">
      <c r="A92" t="s">
        <v>121</v>
      </c>
    </row>
    <row r="100" spans="1:3">
      <c r="A100" s="55" t="s">
        <v>96</v>
      </c>
      <c r="B100" s="81" t="s">
        <v>119</v>
      </c>
      <c r="C100" s="81"/>
    </row>
    <row r="101" spans="1:3">
      <c r="A101" s="25" t="s">
        <v>98</v>
      </c>
      <c r="B101" s="85" t="s">
        <v>120</v>
      </c>
      <c r="C101" s="85"/>
    </row>
    <row r="102" spans="1:3">
      <c r="A102" s="26" t="s">
        <v>97</v>
      </c>
      <c r="B102" s="83" t="s">
        <v>94</v>
      </c>
      <c r="C102" s="83"/>
    </row>
    <row r="103" spans="1:3">
      <c r="A103" s="27" t="s">
        <v>99</v>
      </c>
      <c r="B103" s="83" t="s">
        <v>95</v>
      </c>
      <c r="C103" s="83"/>
    </row>
    <row r="104" spans="1:3">
      <c r="A104" s="22"/>
      <c r="B104" s="28"/>
    </row>
    <row r="105" spans="1:3">
      <c r="A105" s="22"/>
      <c r="B105" s="19"/>
    </row>
    <row r="106" spans="1:3">
      <c r="A106" s="22"/>
      <c r="B106" s="19"/>
    </row>
    <row r="107" spans="1:3">
      <c r="A107" s="22"/>
      <c r="B107" s="19"/>
    </row>
    <row r="108" spans="1:3">
      <c r="A108" s="20"/>
      <c r="B108" s="19"/>
    </row>
    <row r="109" spans="1:3">
      <c r="A109" s="22"/>
      <c r="B109" s="21"/>
    </row>
    <row r="110" spans="1:3">
      <c r="A110" s="23" t="s">
        <v>124</v>
      </c>
      <c r="B110" s="23"/>
      <c r="C110" s="23"/>
    </row>
    <row r="111" spans="1:3">
      <c r="A111" s="24" t="s">
        <v>123</v>
      </c>
      <c r="B111" s="24"/>
      <c r="C111" s="24"/>
    </row>
    <row r="112" spans="1:3" ht="15" customHeight="1">
      <c r="A112" s="24" t="s">
        <v>100</v>
      </c>
      <c r="B112" s="24"/>
      <c r="C112" s="24"/>
    </row>
    <row r="113" spans="1:3">
      <c r="A113" s="24" t="s">
        <v>101</v>
      </c>
      <c r="B113" s="24"/>
      <c r="C113" s="24"/>
    </row>
    <row r="114" spans="1:3">
      <c r="A114" s="17"/>
      <c r="B114" s="24"/>
    </row>
    <row r="115" spans="1:3">
      <c r="A115" s="17"/>
      <c r="B115" s="16"/>
    </row>
    <row r="116" spans="1:3">
      <c r="A116" s="6"/>
      <c r="B116" s="5"/>
    </row>
    <row r="117" spans="1:3">
      <c r="A117" s="6"/>
      <c r="B117" s="5"/>
    </row>
    <row r="118" spans="1:3">
      <c r="A118" s="6"/>
      <c r="B118" s="5"/>
    </row>
    <row r="119" spans="1:3">
      <c r="B119" s="5"/>
    </row>
  </sheetData>
  <mergeCells count="9">
    <mergeCell ref="B101:C101"/>
    <mergeCell ref="B102:C102"/>
    <mergeCell ref="B103:C103"/>
    <mergeCell ref="A1:C1"/>
    <mergeCell ref="A2:C2"/>
    <mergeCell ref="A3:C3"/>
    <mergeCell ref="A4:C4"/>
    <mergeCell ref="A5:C5"/>
    <mergeCell ref="B100:C100"/>
  </mergeCells>
  <pageMargins left="0.25" right="0.25" top="0.75" bottom="0.75" header="0.3" footer="0.3"/>
  <pageSetup paperSize="9" scale="85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39"/>
  <sheetViews>
    <sheetView showGridLines="0" topLeftCell="A103" workbookViewId="0">
      <selection activeCell="C115" sqref="C115"/>
    </sheetView>
  </sheetViews>
  <sheetFormatPr baseColWidth="10" defaultColWidth="9.140625" defaultRowHeight="15"/>
  <cols>
    <col min="1" max="1" width="48.5703125" customWidth="1"/>
    <col min="2" max="2" width="18.140625" customWidth="1"/>
    <col min="3" max="3" width="15.140625" customWidth="1"/>
    <col min="4" max="4" width="16.42578125" customWidth="1"/>
    <col min="5" max="5" width="14.140625" customWidth="1"/>
    <col min="6" max="6" width="15.85546875" customWidth="1"/>
    <col min="7" max="7" width="15.28515625" customWidth="1"/>
    <col min="8" max="8" width="14.140625" bestFit="1" customWidth="1"/>
    <col min="9" max="9" width="15.7109375" customWidth="1"/>
    <col min="10" max="10" width="15.140625" bestFit="1" customWidth="1"/>
    <col min="11" max="12" width="14.28515625" customWidth="1"/>
    <col min="13" max="13" width="14.140625" customWidth="1"/>
    <col min="14" max="14" width="14.7109375" customWidth="1"/>
    <col min="15" max="15" width="0.28515625" customWidth="1"/>
    <col min="16" max="16" width="13.42578125" customWidth="1"/>
  </cols>
  <sheetData>
    <row r="1" spans="1:16" ht="18.75">
      <c r="A1" s="79" t="s">
        <v>92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6" ht="18.75" customHeight="1">
      <c r="A2" s="79" t="s">
        <v>138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18.75">
      <c r="A3" s="79" t="s">
        <v>127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 ht="15.75" customHeight="1">
      <c r="A4" s="80" t="s">
        <v>90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16">
      <c r="A5" s="78" t="s">
        <v>36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6" ht="15.75" customHeigh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6" ht="15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spans="1:16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</row>
    <row r="9" spans="1:16">
      <c r="A9" s="71"/>
      <c r="B9" s="71"/>
      <c r="C9" s="71"/>
      <c r="E9" s="12"/>
    </row>
    <row r="10" spans="1:16">
      <c r="A10" s="71"/>
      <c r="B10" s="71"/>
      <c r="C10" s="71"/>
      <c r="E10" s="12"/>
    </row>
    <row r="11" spans="1:16">
      <c r="A11" s="71"/>
      <c r="B11" s="71"/>
      <c r="C11" s="71"/>
      <c r="E11" s="12"/>
    </row>
    <row r="12" spans="1:16" ht="1.5" customHeight="1">
      <c r="A12" s="71"/>
      <c r="B12" s="71"/>
      <c r="C12" s="71"/>
      <c r="E12" s="12"/>
    </row>
    <row r="13" spans="1:16" ht="15.75">
      <c r="A13" s="10" t="s">
        <v>0</v>
      </c>
      <c r="B13" s="11" t="s">
        <v>91</v>
      </c>
      <c r="C13" s="11" t="s">
        <v>139</v>
      </c>
      <c r="D13" s="11" t="s">
        <v>140</v>
      </c>
      <c r="E13" s="11" t="s">
        <v>105</v>
      </c>
      <c r="F13" s="11" t="s">
        <v>106</v>
      </c>
      <c r="G13" s="11" t="s">
        <v>107</v>
      </c>
      <c r="H13" s="11" t="s">
        <v>108</v>
      </c>
      <c r="I13" s="11" t="s">
        <v>114</v>
      </c>
      <c r="J13" s="11" t="s">
        <v>115</v>
      </c>
      <c r="K13" s="11" t="s">
        <v>116</v>
      </c>
      <c r="L13" s="11" t="s">
        <v>82</v>
      </c>
      <c r="M13" s="11" t="s">
        <v>83</v>
      </c>
      <c r="N13" s="11" t="s">
        <v>84</v>
      </c>
    </row>
    <row r="14" spans="1:16">
      <c r="A14" s="1" t="s">
        <v>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6" ht="12.95" customHeight="1">
      <c r="A15" s="3" t="s">
        <v>2</v>
      </c>
      <c r="B15" s="31">
        <f t="shared" ref="B15:B24" si="0">C15+D15+E15+F15+G15+H15+I15+J15+K15+L15+M15+N15</f>
        <v>170438061.69</v>
      </c>
      <c r="C15" s="14">
        <f t="shared" ref="C15:L15" si="1">C16+C17+C20</f>
        <v>11856521.34</v>
      </c>
      <c r="D15" s="14">
        <f t="shared" si="1"/>
        <v>17354609.129999999</v>
      </c>
      <c r="E15" s="14">
        <f t="shared" si="1"/>
        <v>14666509.470000001</v>
      </c>
      <c r="F15" s="14">
        <f t="shared" si="1"/>
        <v>11930044.93</v>
      </c>
      <c r="G15" s="14">
        <f t="shared" si="1"/>
        <v>11879041.699999999</v>
      </c>
      <c r="H15" s="14">
        <f>H16+H17+H20</f>
        <v>14601683.060000001</v>
      </c>
      <c r="I15" s="14">
        <f t="shared" si="1"/>
        <v>11883501.92</v>
      </c>
      <c r="J15" s="14">
        <f t="shared" si="1"/>
        <v>11887675.67</v>
      </c>
      <c r="K15" s="14">
        <f>K16+K17+K20</f>
        <v>11907536.449999999</v>
      </c>
      <c r="L15" s="14">
        <f t="shared" si="1"/>
        <v>11889741.23</v>
      </c>
      <c r="M15" s="14">
        <f>M16+M17+M20</f>
        <v>24397576.34</v>
      </c>
      <c r="N15" s="14">
        <f>N16+N17+N20</f>
        <v>16183620.449999999</v>
      </c>
      <c r="O15" s="57">
        <f>SUM(B15:H15)</f>
        <v>252726471.31999999</v>
      </c>
    </row>
    <row r="16" spans="1:16" ht="12.95" customHeight="1">
      <c r="A16" s="6" t="s">
        <v>3</v>
      </c>
      <c r="B16" s="39">
        <f t="shared" si="0"/>
        <v>145254617.06999999</v>
      </c>
      <c r="C16" s="30">
        <v>10804581</v>
      </c>
      <c r="D16" s="30">
        <v>10884368</v>
      </c>
      <c r="E16" s="30">
        <v>10897167.640000001</v>
      </c>
      <c r="F16" s="30">
        <v>10884868</v>
      </c>
      <c r="G16" s="30">
        <v>10836368</v>
      </c>
      <c r="H16" s="30">
        <v>10851108</v>
      </c>
      <c r="I16" s="30">
        <v>10846069.5</v>
      </c>
      <c r="J16" s="30">
        <v>10846069.5</v>
      </c>
      <c r="K16" s="30">
        <v>10865161.5</v>
      </c>
      <c r="L16" s="30">
        <v>10845849.5</v>
      </c>
      <c r="M16" s="30">
        <v>22306903.93</v>
      </c>
      <c r="N16" s="30">
        <v>14386102.5</v>
      </c>
      <c r="P16" s="30"/>
    </row>
    <row r="17" spans="1:16" ht="12.95" customHeight="1">
      <c r="A17" s="6" t="s">
        <v>4</v>
      </c>
      <c r="B17" s="39">
        <f t="shared" si="0"/>
        <v>24362019.210000001</v>
      </c>
      <c r="C17" s="30">
        <v>997302.5</v>
      </c>
      <c r="D17" s="30">
        <v>6415165</v>
      </c>
      <c r="E17" s="30">
        <v>3713602.5</v>
      </c>
      <c r="F17" s="30">
        <v>989935</v>
      </c>
      <c r="G17" s="30">
        <v>988095</v>
      </c>
      <c r="H17" s="30">
        <v>3690090.5</v>
      </c>
      <c r="I17" s="30">
        <v>962485</v>
      </c>
      <c r="J17" s="30">
        <v>966658.75</v>
      </c>
      <c r="K17" s="30">
        <v>960737.5</v>
      </c>
      <c r="L17" s="30">
        <v>959885</v>
      </c>
      <c r="M17" s="30">
        <v>2006520.36</v>
      </c>
      <c r="N17" s="30">
        <v>1711542.1</v>
      </c>
      <c r="P17" s="30"/>
    </row>
    <row r="18" spans="1:16" ht="12.95" customHeight="1">
      <c r="A18" s="6" t="s">
        <v>109</v>
      </c>
      <c r="B18" s="39">
        <f t="shared" si="0"/>
        <v>0</v>
      </c>
      <c r="C18" s="42">
        <v>0</v>
      </c>
      <c r="D18" s="42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</row>
    <row r="19" spans="1:16" ht="12.95" customHeight="1">
      <c r="A19" s="6" t="s">
        <v>5</v>
      </c>
      <c r="B19" s="39">
        <f t="shared" si="0"/>
        <v>0</v>
      </c>
      <c r="C19" s="42">
        <v>0</v>
      </c>
      <c r="D19" s="42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</row>
    <row r="20" spans="1:16" ht="12.95" customHeight="1">
      <c r="A20" s="6" t="s">
        <v>6</v>
      </c>
      <c r="B20" s="39">
        <f t="shared" si="0"/>
        <v>821425.40999999992</v>
      </c>
      <c r="C20" s="66">
        <v>54637.84</v>
      </c>
      <c r="D20" s="66">
        <v>55076.13</v>
      </c>
      <c r="E20" s="30">
        <v>55739.33</v>
      </c>
      <c r="F20" s="30">
        <v>55241.93</v>
      </c>
      <c r="G20" s="30">
        <v>54578.7</v>
      </c>
      <c r="H20" s="30">
        <v>60484.56</v>
      </c>
      <c r="I20" s="30">
        <v>74947.42</v>
      </c>
      <c r="J20" s="30">
        <v>74947.42</v>
      </c>
      <c r="K20" s="30">
        <v>81637.45</v>
      </c>
      <c r="L20" s="30">
        <v>84006.73</v>
      </c>
      <c r="M20" s="30">
        <v>84152.05</v>
      </c>
      <c r="N20" s="30">
        <v>85975.85</v>
      </c>
      <c r="P20" s="30"/>
    </row>
    <row r="21" spans="1:16" ht="12.95" customHeight="1">
      <c r="A21" s="3" t="s">
        <v>7</v>
      </c>
      <c r="B21" s="31">
        <f t="shared" si="0"/>
        <v>24955399.229999997</v>
      </c>
      <c r="C21" s="14">
        <f t="shared" ref="C21:N21" si="2">C22+C23+C24+C25+C26+C27+C28+C29+C30</f>
        <v>1219492.58</v>
      </c>
      <c r="D21" s="14">
        <f t="shared" si="2"/>
        <v>2778250.87</v>
      </c>
      <c r="E21" s="14">
        <f t="shared" si="2"/>
        <v>1784426.58</v>
      </c>
      <c r="F21" s="14">
        <f t="shared" si="2"/>
        <v>2703081.7199999997</v>
      </c>
      <c r="G21" s="14">
        <f t="shared" si="2"/>
        <v>1952586.9000000001</v>
      </c>
      <c r="H21" s="36">
        <f t="shared" si="2"/>
        <v>2956801.2399999998</v>
      </c>
      <c r="I21" s="14">
        <f t="shared" si="2"/>
        <v>936692.78000000014</v>
      </c>
      <c r="J21" s="14">
        <f t="shared" si="2"/>
        <v>1578391.0499999998</v>
      </c>
      <c r="K21" s="14">
        <f t="shared" si="2"/>
        <v>1662320.4700000002</v>
      </c>
      <c r="L21" s="14">
        <f t="shared" si="2"/>
        <v>1382866.6300000001</v>
      </c>
      <c r="M21" s="14">
        <f t="shared" si="2"/>
        <v>2151773.09</v>
      </c>
      <c r="N21" s="14">
        <f t="shared" si="2"/>
        <v>3848715.32</v>
      </c>
    </row>
    <row r="22" spans="1:16" ht="12.95" customHeight="1">
      <c r="A22" s="6" t="s">
        <v>8</v>
      </c>
      <c r="B22" s="39">
        <f t="shared" si="0"/>
        <v>7921965.8300000001</v>
      </c>
      <c r="C22" s="30">
        <v>635892.57999999996</v>
      </c>
      <c r="D22" s="15">
        <v>724038.11</v>
      </c>
      <c r="E22" s="30">
        <v>726447.7</v>
      </c>
      <c r="F22" s="30">
        <v>726511.25</v>
      </c>
      <c r="G22" s="30">
        <v>744843.1</v>
      </c>
      <c r="H22" s="30">
        <v>736506.84</v>
      </c>
      <c r="I22" s="74">
        <v>727491.54</v>
      </c>
      <c r="J22" s="30">
        <v>760870.96</v>
      </c>
      <c r="K22" s="30">
        <v>625862.11</v>
      </c>
      <c r="L22" s="30">
        <v>635213.93000000005</v>
      </c>
      <c r="M22" s="30">
        <v>338629.32</v>
      </c>
      <c r="N22" s="30">
        <v>539658.39</v>
      </c>
      <c r="P22" s="30"/>
    </row>
    <row r="23" spans="1:16" ht="12.95" customHeight="1">
      <c r="A23" s="6" t="s">
        <v>9</v>
      </c>
      <c r="B23" s="39">
        <f t="shared" si="0"/>
        <v>466215.26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0">
        <v>0</v>
      </c>
      <c r="I23" s="30">
        <v>0</v>
      </c>
      <c r="J23" s="34">
        <v>0</v>
      </c>
      <c r="K23" s="34">
        <v>0</v>
      </c>
      <c r="L23" s="34">
        <v>0</v>
      </c>
      <c r="M23" s="30">
        <v>324467.76</v>
      </c>
      <c r="N23" s="30">
        <v>141747.5</v>
      </c>
    </row>
    <row r="24" spans="1:16" ht="12.95" customHeight="1">
      <c r="A24" s="6" t="s">
        <v>10</v>
      </c>
      <c r="B24" s="39">
        <f t="shared" si="0"/>
        <v>3604800</v>
      </c>
      <c r="C24" s="30">
        <v>300400</v>
      </c>
      <c r="D24" s="30">
        <v>300400</v>
      </c>
      <c r="E24" s="30">
        <v>300400</v>
      </c>
      <c r="F24" s="30">
        <v>300400</v>
      </c>
      <c r="G24" s="30">
        <v>300400</v>
      </c>
      <c r="H24" s="30">
        <v>300400</v>
      </c>
      <c r="I24" s="74">
        <v>300400</v>
      </c>
      <c r="J24" s="30">
        <v>300400</v>
      </c>
      <c r="K24" s="30">
        <v>300400</v>
      </c>
      <c r="L24" s="30">
        <v>300400</v>
      </c>
      <c r="M24" s="30">
        <v>300400</v>
      </c>
      <c r="N24" s="30">
        <v>300400</v>
      </c>
    </row>
    <row r="25" spans="1:16" ht="12.95" customHeight="1">
      <c r="A25" s="6" t="s">
        <v>11</v>
      </c>
      <c r="B25" s="34">
        <v>0</v>
      </c>
      <c r="C25" s="34">
        <v>0</v>
      </c>
      <c r="D25" s="34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4">
        <v>0</v>
      </c>
      <c r="K25" s="30">
        <v>0</v>
      </c>
      <c r="L25" s="30">
        <v>0</v>
      </c>
      <c r="M25" s="30">
        <v>0</v>
      </c>
      <c r="N25" s="30">
        <v>0</v>
      </c>
    </row>
    <row r="26" spans="1:16" ht="12.95" customHeight="1">
      <c r="A26" s="6" t="s">
        <v>12</v>
      </c>
      <c r="B26" s="34">
        <v>0</v>
      </c>
      <c r="C26" s="34">
        <v>0</v>
      </c>
      <c r="D26" s="15">
        <v>44545</v>
      </c>
      <c r="E26" s="30">
        <v>44545</v>
      </c>
      <c r="F26" s="30">
        <v>44545</v>
      </c>
      <c r="G26" s="30">
        <v>44545</v>
      </c>
      <c r="H26" s="30">
        <v>44545</v>
      </c>
      <c r="I26" s="74">
        <v>44545</v>
      </c>
      <c r="J26" s="30">
        <v>44545</v>
      </c>
      <c r="K26" s="30">
        <v>44545</v>
      </c>
      <c r="L26" s="30">
        <v>44545</v>
      </c>
      <c r="M26" s="30">
        <v>44545</v>
      </c>
      <c r="N26" s="30">
        <v>89202.4</v>
      </c>
    </row>
    <row r="27" spans="1:16" ht="12.95" customHeight="1">
      <c r="A27" s="6" t="s">
        <v>13</v>
      </c>
      <c r="B27" s="34">
        <v>0</v>
      </c>
      <c r="C27" s="34">
        <v>0</v>
      </c>
      <c r="D27" s="34">
        <v>0</v>
      </c>
      <c r="E27" s="30">
        <v>0</v>
      </c>
      <c r="F27" s="30">
        <v>0</v>
      </c>
      <c r="G27" s="30">
        <v>0</v>
      </c>
      <c r="H27" s="30">
        <v>1500000</v>
      </c>
      <c r="I27" s="15">
        <v>-511093.16</v>
      </c>
      <c r="J27" s="30">
        <v>97225.69</v>
      </c>
      <c r="K27" s="30">
        <v>148676.46</v>
      </c>
      <c r="L27" s="30">
        <v>0</v>
      </c>
      <c r="M27" s="34">
        <v>0</v>
      </c>
      <c r="N27" s="30">
        <v>0</v>
      </c>
    </row>
    <row r="28" spans="1:16" ht="12.95" customHeight="1">
      <c r="A28" s="6" t="s">
        <v>14</v>
      </c>
      <c r="B28" s="34">
        <v>0</v>
      </c>
      <c r="C28" s="15">
        <v>283200</v>
      </c>
      <c r="D28" s="15">
        <v>283200</v>
      </c>
      <c r="E28" s="30">
        <v>0</v>
      </c>
      <c r="F28" s="30">
        <v>918591.59</v>
      </c>
      <c r="G28" s="30">
        <v>862798.8</v>
      </c>
      <c r="H28" s="30">
        <v>375349.4</v>
      </c>
      <c r="I28" s="74">
        <v>375349.4</v>
      </c>
      <c r="J28" s="30">
        <v>375349.4</v>
      </c>
      <c r="K28" s="30">
        <v>375349.4</v>
      </c>
      <c r="L28" s="30">
        <v>402707.7</v>
      </c>
      <c r="M28" s="30">
        <v>375349.4</v>
      </c>
      <c r="N28" s="30">
        <v>2229732.23</v>
      </c>
    </row>
    <row r="29" spans="1:16" ht="30" customHeight="1">
      <c r="A29" s="6" t="s">
        <v>15</v>
      </c>
      <c r="B29" s="39">
        <f>C29+D29+E29+F29+G29+H29+I29+J29+K29+L29+M29+N29</f>
        <v>4172195.4299999997</v>
      </c>
      <c r="C29" s="30">
        <v>0</v>
      </c>
      <c r="D29" s="69">
        <v>1426067.76</v>
      </c>
      <c r="E29" s="68">
        <v>713033.88</v>
      </c>
      <c r="F29" s="30">
        <v>713033.88</v>
      </c>
      <c r="G29" s="75">
        <v>0</v>
      </c>
      <c r="H29" s="75">
        <v>0</v>
      </c>
      <c r="I29" s="75">
        <v>0</v>
      </c>
      <c r="J29" s="75">
        <v>0</v>
      </c>
      <c r="K29" s="30">
        <v>167487.5</v>
      </c>
      <c r="L29" s="30">
        <v>0</v>
      </c>
      <c r="M29" s="30">
        <v>768381.61</v>
      </c>
      <c r="N29" s="30">
        <v>384190.8</v>
      </c>
    </row>
    <row r="30" spans="1:16" ht="12.95" customHeight="1">
      <c r="A30" s="6" t="s">
        <v>41</v>
      </c>
      <c r="B30" s="39">
        <f>C30+D30+E30+F30+G30+H30+I30+J30+K30+L30+M30+N30</f>
        <v>163784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0">
        <v>0</v>
      </c>
      <c r="I30" s="34">
        <v>0</v>
      </c>
      <c r="J30" s="34">
        <v>0</v>
      </c>
      <c r="K30" s="34">
        <v>0</v>
      </c>
      <c r="L30" s="30">
        <v>0</v>
      </c>
      <c r="M30" s="34">
        <v>0</v>
      </c>
      <c r="N30" s="30">
        <v>163784</v>
      </c>
    </row>
    <row r="31" spans="1:16" ht="12.95" customHeight="1">
      <c r="A31" s="3" t="s">
        <v>16</v>
      </c>
      <c r="B31" s="31">
        <f>C31+D31+E31+F31+G31+H31+I31+J31+K31+L31+M31+N31</f>
        <v>114796024.75999999</v>
      </c>
      <c r="C31" s="31">
        <f t="shared" ref="C31:N31" si="3">C32+C33+C34+C35+C36+C37+C38+C39+C40</f>
        <v>6198454.2000000002</v>
      </c>
      <c r="D31" s="31">
        <f t="shared" si="3"/>
        <v>6228234.2000000002</v>
      </c>
      <c r="E31" s="31">
        <f t="shared" si="3"/>
        <v>6002585</v>
      </c>
      <c r="F31" s="31">
        <f t="shared" si="3"/>
        <v>13004311.310000001</v>
      </c>
      <c r="G31" s="31">
        <f t="shared" si="3"/>
        <v>10758600.24</v>
      </c>
      <c r="H31" s="36">
        <f>H32+H33+H35+H36+H37+H38+H39+H40</f>
        <v>10225927.09</v>
      </c>
      <c r="I31" s="14">
        <f t="shared" si="3"/>
        <v>6248317.8599999994</v>
      </c>
      <c r="J31" s="31">
        <f t="shared" si="3"/>
        <v>6251616.2599999998</v>
      </c>
      <c r="K31" s="31">
        <f>K32+K33+K34+K35+K36+K38+K39+K40</f>
        <v>8922740.459999999</v>
      </c>
      <c r="L31" s="31">
        <f t="shared" si="3"/>
        <v>11911084.489999998</v>
      </c>
      <c r="M31" s="31">
        <f t="shared" si="3"/>
        <v>8048762.46</v>
      </c>
      <c r="N31" s="31">
        <f t="shared" si="3"/>
        <v>20995391.190000005</v>
      </c>
    </row>
    <row r="32" spans="1:16" ht="12.95" customHeight="1">
      <c r="A32" s="6" t="s">
        <v>17</v>
      </c>
      <c r="B32" s="39">
        <f>C32+D32+E32+F32+G32+H32+I32+J32+K32+L32+M32+N32</f>
        <v>44131363.390000001</v>
      </c>
      <c r="C32" s="30">
        <v>3498454.2</v>
      </c>
      <c r="D32" s="15">
        <v>3528234.2</v>
      </c>
      <c r="E32" s="30">
        <v>3302585</v>
      </c>
      <c r="F32" s="30">
        <v>3305312.9</v>
      </c>
      <c r="G32" s="30">
        <v>3806528.22</v>
      </c>
      <c r="H32" s="30">
        <v>3553141.86</v>
      </c>
      <c r="I32" s="74">
        <v>3548317.86</v>
      </c>
      <c r="J32" s="30">
        <v>3551616.26</v>
      </c>
      <c r="K32" s="30">
        <v>3550058.51</v>
      </c>
      <c r="L32" s="30">
        <v>3585260.6</v>
      </c>
      <c r="M32" s="30">
        <v>5348762.46</v>
      </c>
      <c r="N32" s="30">
        <v>3553091.32</v>
      </c>
    </row>
    <row r="33" spans="1:14" ht="12.95" customHeight="1">
      <c r="A33" s="6" t="s">
        <v>18</v>
      </c>
      <c r="B33" s="30">
        <v>0</v>
      </c>
      <c r="C33" s="34">
        <v>0</v>
      </c>
      <c r="D33" s="34">
        <v>0</v>
      </c>
      <c r="E33" s="34">
        <v>0</v>
      </c>
      <c r="F33" s="30">
        <v>1081914.2</v>
      </c>
      <c r="G33" s="30">
        <v>227150</v>
      </c>
      <c r="H33" s="30">
        <v>2770050</v>
      </c>
      <c r="I33" s="34">
        <v>0</v>
      </c>
      <c r="J33" s="30">
        <v>0</v>
      </c>
      <c r="K33" s="30">
        <v>157140.35</v>
      </c>
      <c r="L33" s="30">
        <v>1460834.1</v>
      </c>
      <c r="M33" s="30">
        <v>0</v>
      </c>
      <c r="N33" s="30">
        <v>328040</v>
      </c>
    </row>
    <row r="34" spans="1:14" ht="24.95" customHeight="1">
      <c r="A34" s="6" t="s">
        <v>19</v>
      </c>
      <c r="B34" s="30">
        <v>0</v>
      </c>
      <c r="C34" s="30">
        <v>0</v>
      </c>
      <c r="D34" s="34">
        <v>0</v>
      </c>
      <c r="E34" s="34">
        <v>0</v>
      </c>
      <c r="F34" s="30">
        <v>30444</v>
      </c>
      <c r="G34" s="30">
        <v>277240.90999999997</v>
      </c>
      <c r="I34" s="34">
        <v>0</v>
      </c>
      <c r="J34" s="30">
        <v>0</v>
      </c>
      <c r="K34" s="30">
        <v>474640.18</v>
      </c>
      <c r="L34" s="30">
        <v>8260</v>
      </c>
      <c r="M34" s="30">
        <v>0</v>
      </c>
      <c r="N34" s="30">
        <v>44132</v>
      </c>
    </row>
    <row r="35" spans="1:14" ht="12.95" customHeight="1">
      <c r="A35" s="6" t="s">
        <v>20</v>
      </c>
      <c r="B35" s="30">
        <v>0</v>
      </c>
      <c r="C35" s="34">
        <v>0</v>
      </c>
      <c r="D35" s="34">
        <v>0</v>
      </c>
      <c r="E35" s="34">
        <v>0</v>
      </c>
      <c r="F35" s="30">
        <v>0</v>
      </c>
      <c r="G35" s="30">
        <v>0</v>
      </c>
      <c r="H35" s="30">
        <v>0</v>
      </c>
      <c r="I35" s="34">
        <v>0</v>
      </c>
      <c r="J35" s="30">
        <v>0</v>
      </c>
      <c r="K35" s="30">
        <v>270166.21999999997</v>
      </c>
      <c r="L35" s="30">
        <v>0</v>
      </c>
      <c r="M35" s="30">
        <v>0</v>
      </c>
      <c r="N35" s="30">
        <v>504000</v>
      </c>
    </row>
    <row r="36" spans="1:14" ht="30" customHeight="1">
      <c r="A36" s="6" t="s">
        <v>21</v>
      </c>
      <c r="B36" s="30">
        <v>0</v>
      </c>
      <c r="C36" s="34">
        <v>0</v>
      </c>
      <c r="D36" s="34">
        <v>0</v>
      </c>
      <c r="E36" s="34">
        <v>0</v>
      </c>
      <c r="F36" s="30">
        <v>2131467.69</v>
      </c>
      <c r="G36" s="30">
        <v>-28523.61</v>
      </c>
      <c r="H36" s="30">
        <v>48942.27</v>
      </c>
      <c r="I36" s="34">
        <v>0</v>
      </c>
      <c r="J36" s="34">
        <v>0</v>
      </c>
      <c r="K36" s="30">
        <v>0</v>
      </c>
      <c r="L36" s="30">
        <v>442401.6</v>
      </c>
      <c r="M36" s="30">
        <v>0</v>
      </c>
      <c r="N36" s="30">
        <v>3997806.8</v>
      </c>
    </row>
    <row r="37" spans="1:14" ht="30" customHeight="1">
      <c r="A37" s="6" t="s">
        <v>22</v>
      </c>
      <c r="B37" s="30">
        <v>0</v>
      </c>
      <c r="C37" s="34">
        <v>0</v>
      </c>
      <c r="D37" s="34">
        <v>0</v>
      </c>
      <c r="E37" s="34">
        <v>0</v>
      </c>
      <c r="F37" s="30">
        <v>1364884.24</v>
      </c>
      <c r="G37" s="30">
        <v>-20667.18</v>
      </c>
      <c r="H37" s="30">
        <v>187172.32</v>
      </c>
      <c r="I37" s="75">
        <v>0</v>
      </c>
      <c r="J37" s="30">
        <v>0</v>
      </c>
      <c r="K37" s="30">
        <v>0</v>
      </c>
      <c r="L37" s="30">
        <v>1166360.5900000001</v>
      </c>
      <c r="M37" s="30">
        <v>0</v>
      </c>
      <c r="N37" s="30">
        <v>178975.55</v>
      </c>
    </row>
    <row r="38" spans="1:14" ht="12.95" customHeight="1">
      <c r="A38" s="6" t="s">
        <v>23</v>
      </c>
      <c r="B38" s="39">
        <f>C38+D38+E38+F38+G38+H38+I38+J38+K38+L38+M38+N38</f>
        <v>40284880.919999994</v>
      </c>
      <c r="C38" s="15">
        <v>2700000</v>
      </c>
      <c r="D38" s="15">
        <v>2700000</v>
      </c>
      <c r="E38" s="15">
        <v>2700000</v>
      </c>
      <c r="F38" s="30">
        <v>3226617.29</v>
      </c>
      <c r="G38" s="30">
        <v>3479712.33</v>
      </c>
      <c r="H38" s="30">
        <v>2708812.05</v>
      </c>
      <c r="I38" s="74">
        <v>2700000</v>
      </c>
      <c r="J38" s="74">
        <v>2700000</v>
      </c>
      <c r="K38" s="30">
        <v>2836762</v>
      </c>
      <c r="L38" s="30">
        <v>2838195.72</v>
      </c>
      <c r="M38" s="30">
        <v>2700000</v>
      </c>
      <c r="N38" s="30">
        <v>8994781.5299999993</v>
      </c>
    </row>
    <row r="39" spans="1:14" ht="30" customHeight="1">
      <c r="A39" s="6" t="s">
        <v>42</v>
      </c>
      <c r="B39" s="47">
        <f>C39+D39+E39+F39+G39+H39+I39+J39+K39+L39+M39+N39</f>
        <v>0</v>
      </c>
      <c r="C39" s="34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4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</row>
    <row r="40" spans="1:14" ht="12.95" customHeight="1">
      <c r="A40" s="6" t="s">
        <v>24</v>
      </c>
      <c r="B40" s="30">
        <v>0</v>
      </c>
      <c r="C40" s="34">
        <v>0</v>
      </c>
      <c r="D40" s="34">
        <v>0</v>
      </c>
      <c r="E40" s="34">
        <v>0</v>
      </c>
      <c r="F40" s="30">
        <v>1863670.99</v>
      </c>
      <c r="G40" s="30">
        <v>3017159.57</v>
      </c>
      <c r="H40" s="30">
        <v>957808.59</v>
      </c>
      <c r="I40" s="34">
        <v>0</v>
      </c>
      <c r="J40" s="34">
        <v>0</v>
      </c>
      <c r="K40" s="30">
        <v>1633973.2</v>
      </c>
      <c r="L40" s="30">
        <v>2409771.88</v>
      </c>
      <c r="M40" s="30">
        <v>0</v>
      </c>
      <c r="N40" s="30">
        <v>3394563.99</v>
      </c>
    </row>
    <row r="41" spans="1:14" ht="12.95" customHeight="1">
      <c r="A41" s="3" t="s">
        <v>25</v>
      </c>
      <c r="B41" s="43">
        <f>C41+D41+E41+F41+G41+H41+I41</f>
        <v>0</v>
      </c>
      <c r="C41" s="44">
        <v>0</v>
      </c>
      <c r="D41" s="36">
        <f>D42+D43+D44+D45+D46+D48+D49</f>
        <v>0</v>
      </c>
      <c r="E41" s="36">
        <f>E42+E43+E44+E45+E46+E48+E49</f>
        <v>0</v>
      </c>
      <c r="F41" s="36">
        <f>F42+F43+F44+F45+F46+F48+F49</f>
        <v>0</v>
      </c>
      <c r="G41" s="36">
        <f>G42+G43+G44+G45+G46+G48+G49</f>
        <v>0</v>
      </c>
      <c r="H41" s="36">
        <f>H42+H43+H44+H45+H46+H48+H49</f>
        <v>0</v>
      </c>
      <c r="I41" s="35">
        <v>0</v>
      </c>
      <c r="J41" s="36">
        <f>J42+J43+J44+J45+J46+J48+J49</f>
        <v>0</v>
      </c>
      <c r="K41" s="36">
        <f>K42+K43+K44+K45+K46+K48+K49</f>
        <v>0</v>
      </c>
      <c r="L41" s="36">
        <f>L42+L43+L44+L45+L46+L48+L49</f>
        <v>0</v>
      </c>
      <c r="M41" s="36">
        <f>M42+M43+M44+M45+M46+M48+M49</f>
        <v>0</v>
      </c>
      <c r="N41" s="36">
        <f>N42+N43+N44+N45+N46+N48+N49</f>
        <v>0</v>
      </c>
    </row>
    <row r="42" spans="1:14" ht="12.95" customHeight="1">
      <c r="A42" s="6" t="s">
        <v>26</v>
      </c>
      <c r="B42" s="41">
        <f t="shared" ref="B42:B49" si="4">C42+D42+E42+F42+G42+H42+I42</f>
        <v>0</v>
      </c>
      <c r="C42" s="42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4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</row>
    <row r="43" spans="1:14" ht="12.95" customHeight="1">
      <c r="A43" s="6" t="s">
        <v>43</v>
      </c>
      <c r="B43" s="41">
        <f t="shared" si="4"/>
        <v>0</v>
      </c>
      <c r="C43" s="42">
        <f t="shared" ref="C43:M47" si="5">D43+E43</f>
        <v>0</v>
      </c>
      <c r="D43" s="42">
        <f t="shared" si="5"/>
        <v>0</v>
      </c>
      <c r="E43" s="42">
        <f t="shared" si="5"/>
        <v>0</v>
      </c>
      <c r="F43" s="42">
        <f t="shared" si="5"/>
        <v>0</v>
      </c>
      <c r="G43" s="42">
        <f t="shared" si="5"/>
        <v>0</v>
      </c>
      <c r="H43" s="30">
        <f t="shared" si="5"/>
        <v>0</v>
      </c>
      <c r="I43" s="34">
        <v>0</v>
      </c>
      <c r="J43" s="42">
        <f t="shared" si="5"/>
        <v>0</v>
      </c>
      <c r="K43" s="42">
        <f t="shared" si="5"/>
        <v>0</v>
      </c>
      <c r="L43" s="30">
        <f t="shared" si="5"/>
        <v>0</v>
      </c>
      <c r="M43" s="42">
        <f t="shared" si="5"/>
        <v>0</v>
      </c>
      <c r="N43" s="30">
        <v>0</v>
      </c>
    </row>
    <row r="44" spans="1:14" ht="30" customHeight="1">
      <c r="A44" s="6" t="s">
        <v>44</v>
      </c>
      <c r="B44" s="41">
        <f t="shared" si="4"/>
        <v>0</v>
      </c>
      <c r="C44" s="42">
        <f t="shared" si="5"/>
        <v>0</v>
      </c>
      <c r="D44" s="42">
        <f t="shared" si="5"/>
        <v>0</v>
      </c>
      <c r="E44" s="42">
        <f t="shared" si="5"/>
        <v>0</v>
      </c>
      <c r="F44" s="42">
        <f t="shared" si="5"/>
        <v>0</v>
      </c>
      <c r="G44" s="42">
        <f t="shared" si="5"/>
        <v>0</v>
      </c>
      <c r="H44" s="30">
        <f t="shared" si="5"/>
        <v>0</v>
      </c>
      <c r="I44" s="34">
        <v>0</v>
      </c>
      <c r="J44" s="42">
        <f t="shared" si="5"/>
        <v>0</v>
      </c>
      <c r="K44" s="42">
        <f t="shared" si="5"/>
        <v>0</v>
      </c>
      <c r="L44" s="30">
        <f t="shared" si="5"/>
        <v>0</v>
      </c>
      <c r="M44" s="42">
        <f t="shared" si="5"/>
        <v>0</v>
      </c>
      <c r="N44" s="30">
        <v>0</v>
      </c>
    </row>
    <row r="45" spans="1:14" ht="24.95" customHeight="1">
      <c r="A45" s="6" t="s">
        <v>45</v>
      </c>
      <c r="B45" s="41">
        <f t="shared" si="4"/>
        <v>0</v>
      </c>
      <c r="C45" s="42">
        <f t="shared" si="5"/>
        <v>0</v>
      </c>
      <c r="D45" s="42">
        <f t="shared" si="5"/>
        <v>0</v>
      </c>
      <c r="E45" s="42">
        <f t="shared" si="5"/>
        <v>0</v>
      </c>
      <c r="F45" s="42">
        <f t="shared" si="5"/>
        <v>0</v>
      </c>
      <c r="G45" s="42">
        <f t="shared" si="5"/>
        <v>0</v>
      </c>
      <c r="H45" s="30">
        <f t="shared" si="5"/>
        <v>0</v>
      </c>
      <c r="I45" s="34">
        <v>0</v>
      </c>
      <c r="J45" s="42">
        <f t="shared" si="5"/>
        <v>0</v>
      </c>
      <c r="K45" s="42">
        <f t="shared" si="5"/>
        <v>0</v>
      </c>
      <c r="L45" s="30">
        <f t="shared" si="5"/>
        <v>0</v>
      </c>
      <c r="M45" s="42">
        <f t="shared" si="5"/>
        <v>0</v>
      </c>
      <c r="N45" s="30">
        <v>0</v>
      </c>
    </row>
    <row r="46" spans="1:14" ht="30" customHeight="1">
      <c r="A46" s="6" t="s">
        <v>46</v>
      </c>
      <c r="B46" s="41">
        <f t="shared" si="4"/>
        <v>0</v>
      </c>
      <c r="C46" s="42">
        <f t="shared" si="5"/>
        <v>0</v>
      </c>
      <c r="D46" s="42">
        <f t="shared" si="5"/>
        <v>0</v>
      </c>
      <c r="E46" s="42">
        <f t="shared" si="5"/>
        <v>0</v>
      </c>
      <c r="F46" s="42">
        <f t="shared" si="5"/>
        <v>0</v>
      </c>
      <c r="G46" s="42">
        <f t="shared" si="5"/>
        <v>0</v>
      </c>
      <c r="H46" s="30">
        <f t="shared" si="5"/>
        <v>0</v>
      </c>
      <c r="I46" s="34">
        <v>0</v>
      </c>
      <c r="J46" s="42">
        <f t="shared" si="5"/>
        <v>0</v>
      </c>
      <c r="K46" s="42">
        <f t="shared" si="5"/>
        <v>0</v>
      </c>
      <c r="L46" s="30">
        <f t="shared" si="5"/>
        <v>0</v>
      </c>
      <c r="M46" s="42">
        <f t="shared" si="5"/>
        <v>0</v>
      </c>
      <c r="N46" s="30">
        <v>0</v>
      </c>
    </row>
    <row r="47" spans="1:14" ht="30" customHeight="1">
      <c r="A47" s="6" t="s">
        <v>110</v>
      </c>
      <c r="B47" s="41">
        <f t="shared" si="4"/>
        <v>0</v>
      </c>
      <c r="C47" s="42">
        <f t="shared" si="5"/>
        <v>0</v>
      </c>
      <c r="D47" s="42">
        <f t="shared" si="5"/>
        <v>0</v>
      </c>
      <c r="E47" s="42">
        <f t="shared" si="5"/>
        <v>0</v>
      </c>
      <c r="F47" s="42">
        <f t="shared" si="5"/>
        <v>0</v>
      </c>
      <c r="G47" s="42">
        <f t="shared" si="5"/>
        <v>0</v>
      </c>
      <c r="H47" s="30">
        <f t="shared" si="5"/>
        <v>0</v>
      </c>
      <c r="I47" s="34">
        <v>0</v>
      </c>
      <c r="J47" s="42">
        <f t="shared" si="5"/>
        <v>0</v>
      </c>
      <c r="K47" s="42">
        <f t="shared" si="5"/>
        <v>0</v>
      </c>
      <c r="L47" s="30">
        <f t="shared" si="5"/>
        <v>0</v>
      </c>
      <c r="M47" s="42">
        <f t="shared" si="5"/>
        <v>0</v>
      </c>
      <c r="N47" s="30">
        <v>0</v>
      </c>
    </row>
    <row r="48" spans="1:14" ht="30" customHeight="1">
      <c r="A48" s="6" t="s">
        <v>27</v>
      </c>
      <c r="B48" s="41">
        <f t="shared" si="4"/>
        <v>0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  <c r="H48" s="30">
        <v>0</v>
      </c>
      <c r="I48" s="34">
        <v>0</v>
      </c>
      <c r="J48" s="42">
        <v>0</v>
      </c>
      <c r="K48" s="42">
        <v>0</v>
      </c>
      <c r="L48" s="30">
        <v>0</v>
      </c>
      <c r="M48" s="42">
        <v>0</v>
      </c>
      <c r="N48" s="30">
        <v>0</v>
      </c>
    </row>
    <row r="49" spans="1:14" ht="30" customHeight="1">
      <c r="A49" s="6" t="s">
        <v>47</v>
      </c>
      <c r="B49" s="41">
        <f t="shared" si="4"/>
        <v>0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  <c r="H49" s="30">
        <v>0</v>
      </c>
      <c r="I49" s="34">
        <v>0</v>
      </c>
      <c r="J49" s="42">
        <v>0</v>
      </c>
      <c r="K49" s="42">
        <v>0</v>
      </c>
      <c r="L49" s="30">
        <v>0</v>
      </c>
      <c r="M49" s="42">
        <v>0</v>
      </c>
      <c r="N49" s="30">
        <v>0</v>
      </c>
    </row>
    <row r="50" spans="1:14" ht="12.95" customHeight="1">
      <c r="A50" s="3" t="s">
        <v>48</v>
      </c>
      <c r="B50" s="43">
        <f>C50+D50+E50+F50+G50+H50+I50</f>
        <v>0</v>
      </c>
      <c r="C50" s="35">
        <f>C51+C52+C53+C54+C59+C60+C61</f>
        <v>0</v>
      </c>
      <c r="D50" s="35">
        <f>D51+D52+D53+D54+D59+D60+D61</f>
        <v>0</v>
      </c>
      <c r="E50" s="35">
        <f>E51+E52+E53+E54+E59+E60+E61</f>
        <v>0</v>
      </c>
      <c r="F50" s="35">
        <f>F51+F52+F53+F54+F59+F60+F61</f>
        <v>0</v>
      </c>
      <c r="G50" s="44">
        <v>0</v>
      </c>
      <c r="H50" s="30">
        <v>0</v>
      </c>
      <c r="I50" s="3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</row>
    <row r="51" spans="1:14" ht="30" customHeight="1">
      <c r="A51" s="6" t="s">
        <v>49</v>
      </c>
      <c r="B51" s="41">
        <f t="shared" ref="B51:B60" si="6">C51+D51+E51+F51+G51+H51+I51</f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30">
        <v>0</v>
      </c>
      <c r="I51" s="34">
        <v>0</v>
      </c>
      <c r="J51" s="42">
        <v>0</v>
      </c>
      <c r="K51" s="42">
        <v>0</v>
      </c>
      <c r="L51" s="30">
        <v>0</v>
      </c>
      <c r="M51" s="42">
        <v>0</v>
      </c>
      <c r="N51" s="30">
        <v>0</v>
      </c>
    </row>
    <row r="52" spans="1:14" ht="30" customHeight="1">
      <c r="A52" s="6" t="s">
        <v>50</v>
      </c>
      <c r="B52" s="41">
        <f t="shared" si="6"/>
        <v>0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  <c r="H52" s="30">
        <v>0</v>
      </c>
      <c r="I52" s="34">
        <v>0</v>
      </c>
      <c r="J52" s="42">
        <v>0</v>
      </c>
      <c r="K52" s="42">
        <v>0</v>
      </c>
      <c r="L52" s="30">
        <v>0</v>
      </c>
      <c r="M52" s="42">
        <v>0</v>
      </c>
      <c r="N52" s="30">
        <v>0</v>
      </c>
    </row>
    <row r="53" spans="1:14" ht="30" customHeight="1">
      <c r="A53" s="6" t="s">
        <v>51</v>
      </c>
      <c r="B53" s="41">
        <f t="shared" si="6"/>
        <v>0</v>
      </c>
      <c r="C53" s="42">
        <v>0</v>
      </c>
      <c r="D53" s="42">
        <v>0</v>
      </c>
      <c r="E53" s="42">
        <v>0</v>
      </c>
      <c r="F53" s="42">
        <v>0</v>
      </c>
      <c r="G53" s="42">
        <v>0</v>
      </c>
      <c r="H53" s="30">
        <v>0</v>
      </c>
      <c r="I53" s="34">
        <v>0</v>
      </c>
      <c r="J53" s="42">
        <v>0</v>
      </c>
      <c r="K53" s="42">
        <v>0</v>
      </c>
      <c r="L53" s="30">
        <v>0</v>
      </c>
      <c r="M53" s="42">
        <v>0</v>
      </c>
      <c r="N53" s="30">
        <v>0</v>
      </c>
    </row>
    <row r="54" spans="1:14" ht="30" customHeight="1">
      <c r="A54" s="6" t="s">
        <v>52</v>
      </c>
      <c r="B54" s="41">
        <f t="shared" si="6"/>
        <v>0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30">
        <v>0</v>
      </c>
      <c r="I54" s="34">
        <v>0</v>
      </c>
      <c r="J54" s="42">
        <v>0</v>
      </c>
      <c r="K54" s="42">
        <v>0</v>
      </c>
      <c r="L54" s="30">
        <v>0</v>
      </c>
      <c r="M54" s="42">
        <v>0</v>
      </c>
      <c r="N54" s="30">
        <v>0</v>
      </c>
    </row>
    <row r="55" spans="1:14" ht="30" customHeight="1">
      <c r="A55" s="6"/>
      <c r="B55" s="41"/>
      <c r="C55" s="42"/>
      <c r="D55" s="42"/>
      <c r="E55" s="42"/>
      <c r="F55" s="42"/>
      <c r="G55" s="42"/>
      <c r="H55" s="30"/>
      <c r="I55" s="74"/>
      <c r="J55" s="42"/>
      <c r="K55" s="42"/>
      <c r="L55" s="30"/>
      <c r="M55" s="42"/>
    </row>
    <row r="56" spans="1:14" ht="30" customHeight="1">
      <c r="A56" s="6"/>
      <c r="B56" s="41"/>
      <c r="C56" s="42"/>
      <c r="D56" s="42"/>
      <c r="E56" s="42"/>
      <c r="F56" s="42"/>
      <c r="G56" s="42"/>
      <c r="H56" s="30"/>
      <c r="I56" s="74"/>
      <c r="J56" s="42"/>
      <c r="K56" s="42"/>
      <c r="L56" s="30"/>
      <c r="M56" s="42"/>
    </row>
    <row r="57" spans="1:14" ht="30" customHeight="1">
      <c r="A57" s="6"/>
      <c r="B57" s="41"/>
      <c r="C57" s="42"/>
      <c r="D57" s="42"/>
      <c r="E57" s="42"/>
      <c r="F57" s="42"/>
      <c r="G57" s="42"/>
      <c r="H57" s="30"/>
      <c r="I57" s="74"/>
      <c r="J57" s="42"/>
      <c r="K57" s="42"/>
      <c r="L57" s="30"/>
      <c r="M57" s="42"/>
    </row>
    <row r="58" spans="1:14" ht="30" customHeight="1">
      <c r="A58" s="6"/>
      <c r="B58" s="41"/>
      <c r="C58" s="42"/>
      <c r="D58" s="42"/>
      <c r="E58" s="42"/>
      <c r="F58" s="42"/>
      <c r="G58" s="42"/>
      <c r="H58" s="30"/>
      <c r="I58" s="74"/>
      <c r="J58" s="42"/>
      <c r="K58" s="42"/>
      <c r="L58" s="30"/>
      <c r="M58" s="42"/>
    </row>
    <row r="59" spans="1:14" ht="30" customHeight="1">
      <c r="A59" s="6" t="s">
        <v>53</v>
      </c>
      <c r="B59" s="41">
        <f t="shared" si="6"/>
        <v>0</v>
      </c>
      <c r="C59" s="42">
        <v>0</v>
      </c>
      <c r="D59" s="42">
        <v>0</v>
      </c>
      <c r="E59" s="42">
        <v>0</v>
      </c>
      <c r="F59" s="42">
        <v>0</v>
      </c>
      <c r="G59" s="42">
        <v>0</v>
      </c>
      <c r="H59" s="30">
        <v>0</v>
      </c>
      <c r="I59" s="30">
        <v>0</v>
      </c>
      <c r="J59" s="42">
        <v>0</v>
      </c>
      <c r="K59" s="42">
        <v>0</v>
      </c>
      <c r="L59" s="30">
        <v>0</v>
      </c>
      <c r="M59" s="42">
        <v>0</v>
      </c>
      <c r="N59" s="46">
        <v>0</v>
      </c>
    </row>
    <row r="60" spans="1:14" ht="30" customHeight="1">
      <c r="A60" s="6" t="s">
        <v>54</v>
      </c>
      <c r="B60" s="41">
        <f t="shared" si="6"/>
        <v>0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  <c r="H60" s="30">
        <v>0</v>
      </c>
      <c r="I60" s="34">
        <v>0</v>
      </c>
      <c r="J60" s="42">
        <v>0</v>
      </c>
      <c r="K60" s="42">
        <v>0</v>
      </c>
      <c r="L60" s="30">
        <v>0</v>
      </c>
      <c r="M60" s="42">
        <v>0</v>
      </c>
      <c r="N60" s="46">
        <v>0</v>
      </c>
    </row>
    <row r="61" spans="1:14" ht="30" customHeight="1">
      <c r="A61" s="6" t="s">
        <v>55</v>
      </c>
      <c r="B61" s="41">
        <f>C61+D61+E61+F61+G61+H61+I61</f>
        <v>0</v>
      </c>
      <c r="C61" s="42">
        <v>0</v>
      </c>
      <c r="D61" s="42">
        <v>0</v>
      </c>
      <c r="E61" s="42">
        <v>0</v>
      </c>
      <c r="F61" s="42">
        <v>0</v>
      </c>
      <c r="G61" s="42">
        <v>0</v>
      </c>
      <c r="H61" s="30">
        <v>0</v>
      </c>
      <c r="I61" s="34">
        <v>0</v>
      </c>
      <c r="J61" s="42">
        <v>0</v>
      </c>
      <c r="K61" s="42">
        <v>0</v>
      </c>
      <c r="L61" s="30">
        <v>0</v>
      </c>
      <c r="M61" s="42">
        <v>0</v>
      </c>
      <c r="N61" s="46">
        <v>0</v>
      </c>
    </row>
    <row r="62" spans="1:14" ht="12.95" customHeight="1">
      <c r="A62" s="3" t="s">
        <v>28</v>
      </c>
      <c r="B62" s="31">
        <f>C62+D62+E62+F62+G62+H62+I62+J62+K62+L62+M62+N62</f>
        <v>9980190.1199999992</v>
      </c>
      <c r="C62" s="35">
        <v>0</v>
      </c>
      <c r="D62" s="35">
        <v>0</v>
      </c>
      <c r="E62" s="14">
        <f>E63+E64+E65+E66+E67+E68+E69+E70+E71</f>
        <v>0</v>
      </c>
      <c r="F62" s="36">
        <f>F63+F64+F65+F66+F67+F68+F69+F70+F71+F72+F73</f>
        <v>655900.94999999995</v>
      </c>
      <c r="G62" s="14">
        <f>G63+G64+G65+G66+G67+G68+G69+G70+G71</f>
        <v>-259334.81</v>
      </c>
      <c r="H62" s="36">
        <f>+H63+H64+H65+H66+H67</f>
        <v>2535865.15</v>
      </c>
      <c r="I62" s="34">
        <v>0</v>
      </c>
      <c r="J62" s="14">
        <f>J63+J64+J65+J66+J67+J68+J69+J70+J71</f>
        <v>0</v>
      </c>
      <c r="K62" s="14">
        <f>K63+K64+K65+K66+K67+K68+K69+K70+K71</f>
        <v>76110</v>
      </c>
      <c r="L62" s="14">
        <f>L63+L64+L65+L66+L67+L68+L69+L70+L71</f>
        <v>1670182.3299999998</v>
      </c>
      <c r="M62" s="14">
        <f>M63+M64+M65+M66+M67+M68+M69+M70+M71</f>
        <v>0</v>
      </c>
      <c r="N62" s="14">
        <f>N63+N64+N65+N66+N67+N68+N69+N70+N71</f>
        <v>5301466.4999999991</v>
      </c>
    </row>
    <row r="63" spans="1:14" ht="12.95" customHeight="1">
      <c r="A63" s="6" t="s">
        <v>29</v>
      </c>
      <c r="B63" s="30">
        <f>C63+D63+E63+F63+G63+H63+I63+J63+K63+L63+M63+N63</f>
        <v>3562337.4000000004</v>
      </c>
      <c r="C63" s="37">
        <v>0</v>
      </c>
      <c r="D63" s="30">
        <v>0</v>
      </c>
      <c r="E63" s="34">
        <v>0</v>
      </c>
      <c r="F63" s="30">
        <v>569760.94999999995</v>
      </c>
      <c r="G63" s="30">
        <v>-259334.81</v>
      </c>
      <c r="H63" s="30">
        <v>1326659.8400000001</v>
      </c>
      <c r="I63" s="34">
        <v>0</v>
      </c>
      <c r="J63" s="30">
        <v>0</v>
      </c>
      <c r="K63" s="30">
        <v>76110</v>
      </c>
      <c r="L63" s="30">
        <v>797419.22</v>
      </c>
      <c r="M63" s="30">
        <v>0</v>
      </c>
      <c r="N63" s="30">
        <v>1051722.2</v>
      </c>
    </row>
    <row r="64" spans="1:14" ht="12.95" customHeight="1">
      <c r="A64" s="6" t="s">
        <v>30</v>
      </c>
      <c r="B64" s="30">
        <v>0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4">
        <v>0</v>
      </c>
      <c r="J64" s="30">
        <v>0</v>
      </c>
      <c r="K64" s="30">
        <v>0</v>
      </c>
      <c r="L64" s="30">
        <v>0</v>
      </c>
      <c r="M64" s="30">
        <v>0</v>
      </c>
      <c r="N64" s="30">
        <v>2273556.98</v>
      </c>
    </row>
    <row r="65" spans="1:14" ht="30" customHeight="1">
      <c r="A65" s="6" t="s">
        <v>31</v>
      </c>
      <c r="B65" s="47">
        <f>C65+D65+E65+F65+G65+H65+I65</f>
        <v>0</v>
      </c>
      <c r="C65" s="34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4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</row>
    <row r="66" spans="1:14" ht="30" customHeight="1">
      <c r="A66" s="6" t="s">
        <v>32</v>
      </c>
      <c r="B66" s="30">
        <f>C66+D66+E66+F66+G66+H66+I66</f>
        <v>960484.6</v>
      </c>
      <c r="C66" s="34">
        <v>0</v>
      </c>
      <c r="D66" s="30">
        <v>0</v>
      </c>
      <c r="E66" s="30">
        <v>0</v>
      </c>
      <c r="F66" s="30">
        <v>0</v>
      </c>
      <c r="G66" s="30">
        <v>0</v>
      </c>
      <c r="H66" s="30">
        <v>960484.6</v>
      </c>
      <c r="I66" s="34">
        <v>0</v>
      </c>
      <c r="J66" s="30">
        <v>0</v>
      </c>
      <c r="K66" s="30">
        <v>0</v>
      </c>
      <c r="L66" s="30">
        <v>0</v>
      </c>
      <c r="M66" s="30">
        <v>0</v>
      </c>
      <c r="N66" s="30">
        <v>403029</v>
      </c>
    </row>
    <row r="67" spans="1:14" ht="30" customHeight="1">
      <c r="A67" s="6" t="s">
        <v>33</v>
      </c>
      <c r="B67" s="30">
        <v>0</v>
      </c>
      <c r="C67" s="34">
        <v>0</v>
      </c>
      <c r="D67" s="30">
        <v>0</v>
      </c>
      <c r="E67" s="30">
        <v>0</v>
      </c>
      <c r="F67" s="30">
        <v>86140</v>
      </c>
      <c r="G67" s="30">
        <v>0</v>
      </c>
      <c r="H67" s="30">
        <v>248720.71</v>
      </c>
      <c r="I67" s="34">
        <v>0</v>
      </c>
      <c r="J67" s="30">
        <v>0</v>
      </c>
      <c r="K67" s="30">
        <v>0</v>
      </c>
      <c r="L67" s="30">
        <v>516072.71</v>
      </c>
      <c r="M67" s="30">
        <v>0</v>
      </c>
      <c r="N67" s="30">
        <v>1033628.01</v>
      </c>
    </row>
    <row r="68" spans="1:14" ht="12.95" customHeight="1">
      <c r="A68" s="6" t="s">
        <v>56</v>
      </c>
      <c r="B68" s="41">
        <f>C68+D68+E68+F68+G68+H68+I68</f>
        <v>0</v>
      </c>
      <c r="C68" s="37">
        <v>0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4">
        <v>0</v>
      </c>
      <c r="J68" s="30">
        <v>0</v>
      </c>
      <c r="K68" s="30">
        <v>0</v>
      </c>
      <c r="L68" s="30">
        <v>339840</v>
      </c>
      <c r="M68" s="30">
        <v>0</v>
      </c>
      <c r="N68" s="30">
        <v>0</v>
      </c>
    </row>
    <row r="69" spans="1:14" ht="12.95" customHeight="1">
      <c r="A69" s="6" t="s">
        <v>57</v>
      </c>
      <c r="B69" s="41">
        <f>C69+D69+E69+F69+G69+H69+I69</f>
        <v>0</v>
      </c>
      <c r="C69" s="34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4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</row>
    <row r="70" spans="1:14" ht="12.95" customHeight="1">
      <c r="A70" s="6" t="s">
        <v>34</v>
      </c>
      <c r="B70" s="39">
        <f>C70+D70+E70+F70+G70+H70+I70+J70+K70+L70+M70+N70</f>
        <v>171725.4</v>
      </c>
      <c r="C70" s="34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4">
        <v>0</v>
      </c>
      <c r="J70" s="30">
        <v>0</v>
      </c>
      <c r="K70" s="30">
        <v>0</v>
      </c>
      <c r="L70" s="30">
        <v>16850.400000000001</v>
      </c>
      <c r="M70" s="30">
        <v>0</v>
      </c>
      <c r="N70" s="30">
        <v>154875</v>
      </c>
    </row>
    <row r="71" spans="1:14" ht="30" customHeight="1">
      <c r="A71" s="6" t="s">
        <v>58</v>
      </c>
      <c r="B71" s="41">
        <f t="shared" ref="B71:B86" si="7">C71+D71+E71+F71+G71+H71+I71</f>
        <v>0</v>
      </c>
      <c r="C71" s="37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4">
        <v>0</v>
      </c>
      <c r="J71" s="30">
        <v>0</v>
      </c>
      <c r="K71" s="30">
        <v>0</v>
      </c>
      <c r="L71" s="30">
        <v>0</v>
      </c>
      <c r="M71" s="30">
        <v>0</v>
      </c>
      <c r="N71" s="30">
        <v>384655.31</v>
      </c>
    </row>
    <row r="72" spans="1:14" ht="12.95" customHeight="1">
      <c r="A72" s="6" t="s">
        <v>111</v>
      </c>
      <c r="B72" s="41">
        <f t="shared" si="7"/>
        <v>0</v>
      </c>
      <c r="C72" s="42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4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</row>
    <row r="73" spans="1:14" ht="12.95" customHeight="1">
      <c r="A73" s="6" t="s">
        <v>112</v>
      </c>
      <c r="B73" s="41">
        <f t="shared" si="7"/>
        <v>0</v>
      </c>
      <c r="C73" s="42">
        <v>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4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</row>
    <row r="74" spans="1:14" ht="12.95" customHeight="1">
      <c r="A74" s="3" t="s">
        <v>59</v>
      </c>
      <c r="B74" s="36">
        <v>0</v>
      </c>
      <c r="C74" s="36">
        <f t="shared" ref="C74:H74" si="8">C75+C76+C77+C78+C79+C80+C81+C82+C83+C84+C86</f>
        <v>0</v>
      </c>
      <c r="D74" s="36">
        <f t="shared" si="8"/>
        <v>0</v>
      </c>
      <c r="E74" s="36">
        <f t="shared" si="8"/>
        <v>0</v>
      </c>
      <c r="F74" s="36">
        <f t="shared" si="8"/>
        <v>0</v>
      </c>
      <c r="G74" s="36">
        <f t="shared" si="8"/>
        <v>0</v>
      </c>
      <c r="H74" s="30">
        <f t="shared" si="8"/>
        <v>0</v>
      </c>
      <c r="I74" s="34">
        <v>0</v>
      </c>
      <c r="J74" s="36">
        <f>J75+J76+J77+J78+J79+J80+J81+J82+J83+J84+J86</f>
        <v>0</v>
      </c>
      <c r="K74" s="36">
        <f>K75+K76+K77+K78+K79+K80+K81+K82+K83+K84+K86</f>
        <v>0</v>
      </c>
      <c r="L74" s="30">
        <f>L75+L76+L77+L78+L79+L80+L81+L82+L83+L84+L86</f>
        <v>0</v>
      </c>
      <c r="M74" s="36">
        <f>M75+M76+M77+M78+M79+M80+M81+M82+M83+M84+M86</f>
        <v>0</v>
      </c>
      <c r="N74" s="36">
        <f>N75+N76+N77+N78+N79+N80+N81+N82+N83+N84+N86</f>
        <v>0</v>
      </c>
    </row>
    <row r="75" spans="1:14" ht="12.95" customHeight="1">
      <c r="A75" s="6" t="s">
        <v>60</v>
      </c>
      <c r="B75" s="30">
        <v>0</v>
      </c>
      <c r="C75" s="34">
        <v>0</v>
      </c>
      <c r="D75" s="34">
        <v>0</v>
      </c>
      <c r="E75" s="30">
        <v>0</v>
      </c>
      <c r="F75" s="30">
        <v>0</v>
      </c>
      <c r="G75" s="30">
        <v>0</v>
      </c>
      <c r="H75" s="30">
        <v>0</v>
      </c>
      <c r="I75" s="34">
        <v>0</v>
      </c>
      <c r="J75" s="30">
        <v>0</v>
      </c>
      <c r="K75" s="30">
        <v>0</v>
      </c>
      <c r="L75" s="30">
        <v>0</v>
      </c>
      <c r="M75" s="30">
        <v>0</v>
      </c>
      <c r="N75" s="46">
        <v>0</v>
      </c>
    </row>
    <row r="76" spans="1:14" ht="12.95" customHeight="1">
      <c r="A76" s="6" t="s">
        <v>61</v>
      </c>
      <c r="B76" s="41">
        <f t="shared" si="7"/>
        <v>0</v>
      </c>
      <c r="C76" s="34">
        <v>0</v>
      </c>
      <c r="D76" s="34">
        <v>0</v>
      </c>
      <c r="E76" s="30">
        <v>0</v>
      </c>
      <c r="F76" s="30">
        <v>0</v>
      </c>
      <c r="G76" s="30">
        <v>0</v>
      </c>
      <c r="H76" s="30">
        <v>0</v>
      </c>
      <c r="I76" s="34">
        <v>0</v>
      </c>
      <c r="J76" s="30">
        <v>0</v>
      </c>
      <c r="K76" s="30">
        <v>0</v>
      </c>
      <c r="L76" s="30">
        <v>0</v>
      </c>
      <c r="M76" s="30">
        <v>0</v>
      </c>
      <c r="N76" s="46">
        <v>0</v>
      </c>
    </row>
    <row r="77" spans="1:14" ht="30" customHeight="1">
      <c r="A77" s="6" t="s">
        <v>62</v>
      </c>
      <c r="B77" s="41">
        <f t="shared" si="7"/>
        <v>0</v>
      </c>
      <c r="C77" s="34">
        <v>0</v>
      </c>
      <c r="D77" s="34">
        <v>0</v>
      </c>
      <c r="E77" s="30">
        <v>0</v>
      </c>
      <c r="F77" s="30">
        <v>0</v>
      </c>
      <c r="G77" s="30">
        <v>0</v>
      </c>
      <c r="H77" s="30">
        <v>0</v>
      </c>
      <c r="I77" s="34">
        <v>0</v>
      </c>
      <c r="J77" s="30">
        <v>0</v>
      </c>
      <c r="K77" s="30">
        <v>0</v>
      </c>
      <c r="L77" s="30">
        <v>0</v>
      </c>
      <c r="M77" s="30">
        <v>0</v>
      </c>
      <c r="N77" s="21">
        <v>0</v>
      </c>
    </row>
    <row r="78" spans="1:14" ht="30" customHeight="1">
      <c r="A78" s="6" t="s">
        <v>63</v>
      </c>
      <c r="B78" s="41">
        <f t="shared" si="7"/>
        <v>0</v>
      </c>
      <c r="C78" s="34">
        <v>0</v>
      </c>
      <c r="D78" s="34">
        <v>0</v>
      </c>
      <c r="E78" s="30">
        <v>0</v>
      </c>
      <c r="F78" s="30">
        <v>0</v>
      </c>
      <c r="G78" s="30">
        <v>0</v>
      </c>
      <c r="H78" s="30">
        <v>0</v>
      </c>
      <c r="I78" s="34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</row>
    <row r="79" spans="1:14" ht="30" customHeight="1">
      <c r="A79" s="3" t="s">
        <v>64</v>
      </c>
      <c r="B79" s="43">
        <f t="shared" si="7"/>
        <v>0</v>
      </c>
      <c r="C79" s="35">
        <v>0</v>
      </c>
      <c r="D79" s="35">
        <v>0</v>
      </c>
      <c r="E79" s="36">
        <v>0</v>
      </c>
      <c r="F79" s="36">
        <v>0</v>
      </c>
      <c r="G79" s="36">
        <v>0</v>
      </c>
      <c r="H79" s="30">
        <v>0</v>
      </c>
      <c r="I79" s="34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</row>
    <row r="80" spans="1:14" ht="12.95" customHeight="1">
      <c r="A80" s="6" t="s">
        <v>65</v>
      </c>
      <c r="B80" s="41">
        <f t="shared" si="7"/>
        <v>0</v>
      </c>
      <c r="C80" s="34">
        <v>0</v>
      </c>
      <c r="D80" s="34">
        <v>0</v>
      </c>
      <c r="E80" s="30">
        <v>0</v>
      </c>
      <c r="F80" s="30">
        <v>0</v>
      </c>
      <c r="G80" s="30">
        <v>0</v>
      </c>
      <c r="H80" s="30">
        <v>0</v>
      </c>
      <c r="I80" s="34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</row>
    <row r="81" spans="1:15" ht="30" customHeight="1">
      <c r="A81" s="6" t="s">
        <v>66</v>
      </c>
      <c r="B81" s="41">
        <f t="shared" si="7"/>
        <v>0</v>
      </c>
      <c r="C81" s="34">
        <v>0</v>
      </c>
      <c r="D81" s="34">
        <v>0</v>
      </c>
      <c r="E81" s="30">
        <v>0</v>
      </c>
      <c r="F81" s="30">
        <v>0</v>
      </c>
      <c r="G81" s="30">
        <v>0</v>
      </c>
      <c r="H81" s="30">
        <v>0</v>
      </c>
      <c r="I81" s="34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</row>
    <row r="82" spans="1:15" ht="12.95" customHeight="1">
      <c r="A82" s="3" t="s">
        <v>67</v>
      </c>
      <c r="B82" s="43">
        <f t="shared" si="7"/>
        <v>0</v>
      </c>
      <c r="C82" s="35">
        <v>0</v>
      </c>
      <c r="D82" s="35">
        <v>0</v>
      </c>
      <c r="E82" s="36">
        <v>0</v>
      </c>
      <c r="F82" s="36">
        <v>0</v>
      </c>
      <c r="G82" s="36">
        <v>0</v>
      </c>
      <c r="H82" s="30">
        <v>0</v>
      </c>
      <c r="I82" s="34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</row>
    <row r="83" spans="1:15" ht="12.95" customHeight="1">
      <c r="A83" s="6" t="s">
        <v>68</v>
      </c>
      <c r="B83" s="41">
        <f t="shared" si="7"/>
        <v>0</v>
      </c>
      <c r="C83" s="34">
        <v>0</v>
      </c>
      <c r="D83" s="34">
        <v>0</v>
      </c>
      <c r="E83" s="30">
        <v>0</v>
      </c>
      <c r="F83" s="30">
        <v>0</v>
      </c>
      <c r="G83" s="30">
        <v>0</v>
      </c>
      <c r="H83" s="30">
        <v>0</v>
      </c>
      <c r="I83" s="34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</row>
    <row r="84" spans="1:15" ht="12.95" customHeight="1">
      <c r="A84" s="6" t="s">
        <v>69</v>
      </c>
      <c r="B84" s="41">
        <f t="shared" si="7"/>
        <v>0</v>
      </c>
      <c r="C84" s="34">
        <v>0</v>
      </c>
      <c r="D84" s="34">
        <v>0</v>
      </c>
      <c r="E84" s="30">
        <v>0</v>
      </c>
      <c r="F84" s="30">
        <v>0</v>
      </c>
      <c r="G84" s="30">
        <v>0</v>
      </c>
      <c r="H84" s="30">
        <v>0</v>
      </c>
      <c r="I84" s="34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</row>
    <row r="85" spans="1:15" ht="12.95" customHeight="1">
      <c r="A85" s="6" t="s">
        <v>113</v>
      </c>
      <c r="B85" s="41">
        <f t="shared" si="7"/>
        <v>0</v>
      </c>
      <c r="C85" s="34">
        <v>0</v>
      </c>
      <c r="D85" s="34">
        <v>0</v>
      </c>
      <c r="E85" s="30">
        <v>0</v>
      </c>
      <c r="F85" s="30">
        <v>0</v>
      </c>
      <c r="G85" s="30">
        <v>0</v>
      </c>
      <c r="H85" s="30">
        <v>0</v>
      </c>
      <c r="I85" s="34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</row>
    <row r="86" spans="1:15" ht="30" customHeight="1">
      <c r="A86" s="6" t="s">
        <v>70</v>
      </c>
      <c r="B86" s="41">
        <f t="shared" si="7"/>
        <v>0</v>
      </c>
      <c r="C86" s="34">
        <v>0</v>
      </c>
      <c r="D86" s="34">
        <v>0</v>
      </c>
      <c r="E86" s="30">
        <v>0</v>
      </c>
      <c r="F86" s="30">
        <v>0</v>
      </c>
      <c r="G86" s="30">
        <v>0</v>
      </c>
      <c r="H86" s="30">
        <v>0</v>
      </c>
      <c r="I86" s="34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18"/>
    </row>
    <row r="87" spans="1:15" ht="30" customHeight="1">
      <c r="A87" s="6"/>
      <c r="B87" s="41"/>
      <c r="C87" s="34"/>
      <c r="D87" s="34"/>
      <c r="E87" s="30"/>
      <c r="F87" s="30"/>
      <c r="G87" s="30"/>
      <c r="H87" s="30"/>
      <c r="I87" s="30"/>
      <c r="J87" s="30"/>
      <c r="K87" s="30"/>
      <c r="L87" s="30"/>
      <c r="M87" s="30"/>
      <c r="N87" s="72"/>
      <c r="O87" s="18"/>
    </row>
    <row r="88" spans="1:15" ht="30" customHeight="1">
      <c r="A88" s="6"/>
      <c r="B88" s="41"/>
      <c r="C88" s="34"/>
      <c r="D88" s="34"/>
      <c r="E88" s="30"/>
      <c r="F88" s="30"/>
      <c r="G88" s="30"/>
      <c r="H88" s="30"/>
      <c r="I88" s="30"/>
      <c r="J88" s="30"/>
      <c r="K88" s="30"/>
      <c r="L88" s="30"/>
      <c r="M88" s="30"/>
      <c r="N88" s="72"/>
      <c r="O88" s="18"/>
    </row>
    <row r="89" spans="1:15" ht="30" customHeight="1">
      <c r="A89" s="6"/>
      <c r="B89" s="41"/>
      <c r="C89" s="34"/>
      <c r="D89" s="34"/>
      <c r="E89" s="30"/>
      <c r="F89" s="30"/>
      <c r="G89" s="30"/>
      <c r="H89" s="30"/>
      <c r="I89" s="30"/>
      <c r="J89" s="30"/>
      <c r="K89" s="30"/>
      <c r="L89" s="30"/>
      <c r="M89" s="30"/>
      <c r="N89" s="72"/>
      <c r="O89" s="18"/>
    </row>
    <row r="90" spans="1:15" ht="30" customHeight="1">
      <c r="A90" s="6"/>
      <c r="B90" s="41"/>
      <c r="C90" s="34"/>
      <c r="D90" s="34"/>
      <c r="E90" s="30"/>
      <c r="F90" s="30"/>
      <c r="G90" s="30"/>
      <c r="H90" s="30"/>
      <c r="I90" s="30"/>
      <c r="J90" s="30"/>
      <c r="K90" s="30"/>
      <c r="L90" s="30"/>
      <c r="M90" s="30"/>
      <c r="N90" s="72"/>
      <c r="O90" s="18"/>
    </row>
    <row r="91" spans="1:15" ht="30" customHeight="1">
      <c r="A91" s="6"/>
      <c r="B91" s="41"/>
      <c r="C91" s="34"/>
      <c r="D91" s="34"/>
      <c r="E91" s="30"/>
      <c r="F91" s="30"/>
      <c r="G91" s="30"/>
      <c r="H91" s="30"/>
      <c r="I91" s="30"/>
      <c r="J91" s="30"/>
      <c r="K91" s="30"/>
      <c r="L91" s="30"/>
      <c r="M91" s="30"/>
      <c r="N91" s="72"/>
      <c r="O91" s="18"/>
    </row>
    <row r="92" spans="1:15" ht="30" customHeight="1">
      <c r="A92" s="6"/>
      <c r="B92" s="41"/>
      <c r="C92" s="34"/>
      <c r="D92" s="34"/>
      <c r="E92" s="30"/>
      <c r="F92" s="30"/>
      <c r="G92" s="30"/>
      <c r="H92" s="30"/>
      <c r="I92" s="30"/>
      <c r="J92" s="30"/>
      <c r="K92" s="30"/>
      <c r="L92" s="30"/>
      <c r="M92" s="30"/>
      <c r="N92" s="72"/>
      <c r="O92" s="18"/>
    </row>
    <row r="93" spans="1:15" ht="30" customHeight="1">
      <c r="A93" s="6"/>
      <c r="B93" s="41"/>
      <c r="C93" s="34"/>
      <c r="D93" s="34"/>
      <c r="E93" s="30"/>
      <c r="F93" s="30"/>
      <c r="G93" s="30"/>
      <c r="H93" s="30"/>
      <c r="I93" s="30"/>
      <c r="J93" s="30"/>
      <c r="K93" s="30"/>
      <c r="L93" s="30"/>
      <c r="M93" s="30"/>
      <c r="N93" s="72"/>
      <c r="O93" s="18"/>
    </row>
    <row r="94" spans="1:15" ht="30" customHeight="1">
      <c r="A94" s="6"/>
      <c r="B94" s="41"/>
      <c r="C94" s="34"/>
      <c r="D94" s="34"/>
      <c r="E94" s="30"/>
      <c r="F94" s="30"/>
      <c r="G94" s="30"/>
      <c r="H94" s="30"/>
      <c r="I94" s="30"/>
      <c r="J94" s="30"/>
      <c r="K94" s="30"/>
      <c r="L94" s="30"/>
      <c r="M94" s="30"/>
      <c r="N94" s="72"/>
      <c r="O94" s="18"/>
    </row>
    <row r="95" spans="1:15" ht="30" customHeight="1">
      <c r="A95" s="6"/>
      <c r="B95" s="41"/>
      <c r="C95" s="34"/>
      <c r="D95" s="34"/>
      <c r="E95" s="30"/>
      <c r="F95" s="30"/>
      <c r="G95" s="30"/>
      <c r="H95" s="30"/>
      <c r="I95" s="30"/>
      <c r="J95" s="30"/>
      <c r="K95" s="30"/>
      <c r="L95" s="30"/>
      <c r="M95" s="30"/>
      <c r="N95" s="72"/>
      <c r="O95" s="18"/>
    </row>
    <row r="96" spans="1:15" ht="30" customHeight="1">
      <c r="A96" s="6"/>
      <c r="B96" s="41"/>
      <c r="C96" s="34"/>
      <c r="D96" s="34"/>
      <c r="E96" s="30"/>
      <c r="F96" s="30"/>
      <c r="G96" s="30"/>
      <c r="H96" s="30"/>
      <c r="I96" s="30"/>
      <c r="J96" s="30"/>
      <c r="K96" s="30"/>
      <c r="L96" s="30"/>
      <c r="M96" s="30"/>
      <c r="N96" s="72"/>
      <c r="O96" s="18"/>
    </row>
    <row r="97" spans="1:15" ht="30" customHeight="1">
      <c r="A97" s="6"/>
      <c r="B97" s="41"/>
      <c r="C97" s="34"/>
      <c r="D97" s="34"/>
      <c r="E97" s="30"/>
      <c r="F97" s="30"/>
      <c r="G97" s="30"/>
      <c r="H97" s="30"/>
      <c r="I97" s="30"/>
      <c r="J97" s="30"/>
      <c r="K97" s="30"/>
      <c r="L97" s="30"/>
      <c r="M97" s="30"/>
      <c r="N97" s="72"/>
      <c r="O97" s="18"/>
    </row>
    <row r="98" spans="1:15" ht="30" customHeight="1">
      <c r="A98" s="6"/>
      <c r="B98" s="41"/>
      <c r="C98" s="34"/>
      <c r="D98" s="34"/>
      <c r="E98" s="30"/>
      <c r="F98" s="30"/>
      <c r="G98" s="30"/>
      <c r="H98" s="30"/>
      <c r="I98" s="30"/>
      <c r="J98" s="30"/>
      <c r="K98" s="30"/>
      <c r="L98" s="30"/>
      <c r="M98" s="30"/>
      <c r="N98" s="72"/>
      <c r="O98" s="18"/>
    </row>
    <row r="99" spans="1:15" ht="30" customHeight="1">
      <c r="A99" s="6"/>
      <c r="B99" s="41"/>
      <c r="C99" s="34"/>
      <c r="D99" s="34"/>
      <c r="E99" s="30"/>
      <c r="F99" s="30"/>
      <c r="G99" s="30"/>
      <c r="H99" s="30"/>
      <c r="I99" s="30"/>
      <c r="J99" s="30"/>
      <c r="K99" s="30"/>
      <c r="L99" s="30"/>
      <c r="M99" s="30"/>
      <c r="N99" s="72"/>
      <c r="O99" s="18"/>
    </row>
    <row r="100" spans="1:15" ht="30" customHeight="1">
      <c r="A100" s="6"/>
      <c r="B100" s="41"/>
      <c r="C100" s="34"/>
      <c r="D100" s="34"/>
      <c r="E100" s="30"/>
      <c r="F100" s="30"/>
      <c r="G100" s="30"/>
      <c r="H100" s="30"/>
      <c r="I100" s="30"/>
      <c r="J100" s="30"/>
      <c r="K100" s="30"/>
      <c r="L100" s="30"/>
      <c r="M100" s="30"/>
      <c r="N100" s="72"/>
      <c r="O100" s="18"/>
    </row>
    <row r="101" spans="1:15" ht="30" customHeight="1">
      <c r="A101" s="6"/>
      <c r="B101" s="41"/>
      <c r="C101" s="34"/>
      <c r="D101" s="34"/>
      <c r="E101" s="30"/>
      <c r="F101" s="30"/>
      <c r="G101" s="30"/>
      <c r="H101" s="30"/>
      <c r="I101" s="30"/>
      <c r="J101" s="30"/>
      <c r="K101" s="30"/>
      <c r="L101" s="30"/>
      <c r="M101" s="30"/>
      <c r="N101" s="72"/>
      <c r="O101" s="18"/>
    </row>
    <row r="102" spans="1:15" ht="30" customHeight="1">
      <c r="A102" s="6"/>
      <c r="B102" s="41"/>
      <c r="C102" s="34"/>
      <c r="D102" s="34"/>
      <c r="E102" s="30"/>
      <c r="F102" s="30"/>
      <c r="G102" s="30"/>
      <c r="H102" s="30"/>
      <c r="I102" s="30"/>
      <c r="J102" s="30"/>
      <c r="K102" s="30"/>
      <c r="L102" s="30"/>
      <c r="M102" s="30"/>
      <c r="N102" s="72"/>
      <c r="O102" s="18"/>
    </row>
    <row r="103" spans="1:15" ht="12.95" customHeight="1">
      <c r="A103" s="8" t="s">
        <v>35</v>
      </c>
      <c r="B103" s="29">
        <f>B15+B21+B31+B41+B50+B62+B74+B79+B82+B7</f>
        <v>320169675.79999995</v>
      </c>
      <c r="C103" s="29">
        <f t="shared" ref="C103:N103" si="9">C15+C21+C31+C41+C50+C62+C74+C79+C82</f>
        <v>19274468.120000001</v>
      </c>
      <c r="D103" s="29">
        <f t="shared" si="9"/>
        <v>26361094.199999999</v>
      </c>
      <c r="E103" s="29">
        <f t="shared" si="9"/>
        <v>22453521.050000001</v>
      </c>
      <c r="F103" s="29">
        <f t="shared" si="9"/>
        <v>28293338.91</v>
      </c>
      <c r="G103" s="29">
        <f t="shared" si="9"/>
        <v>24330894.030000001</v>
      </c>
      <c r="H103" s="29">
        <f>H15+H21+H31+H62</f>
        <v>30320276.539999999</v>
      </c>
      <c r="I103" s="29">
        <f t="shared" si="9"/>
        <v>19068512.559999999</v>
      </c>
      <c r="J103" s="29">
        <f t="shared" si="9"/>
        <v>19717682.979999997</v>
      </c>
      <c r="K103" s="29">
        <f t="shared" si="9"/>
        <v>22568707.379999999</v>
      </c>
      <c r="L103" s="29">
        <f t="shared" si="9"/>
        <v>26853874.68</v>
      </c>
      <c r="M103" s="29">
        <f t="shared" si="9"/>
        <v>34598111.890000001</v>
      </c>
      <c r="N103" s="29">
        <f t="shared" si="9"/>
        <v>46329193.460000008</v>
      </c>
      <c r="O103" s="18"/>
    </row>
    <row r="104" spans="1:15">
      <c r="A104" s="1" t="s">
        <v>71</v>
      </c>
      <c r="B104" s="2"/>
      <c r="C104" s="2"/>
      <c r="D104" s="2"/>
      <c r="E104" s="2"/>
      <c r="F104" s="2"/>
      <c r="G104" s="2"/>
      <c r="H104" s="30"/>
      <c r="I104" s="2"/>
      <c r="J104" s="2"/>
      <c r="K104" s="2"/>
      <c r="L104" s="30"/>
      <c r="M104" s="2"/>
      <c r="N104" s="2"/>
      <c r="O104" s="18"/>
    </row>
    <row r="105" spans="1:15">
      <c r="A105" s="3" t="s">
        <v>72</v>
      </c>
      <c r="B105" s="43">
        <f t="shared" ref="B105:B112" si="10">C105+D105+E105+F105+G105+H105+I105</f>
        <v>0</v>
      </c>
      <c r="C105" s="40">
        <f t="shared" ref="C105:N105" si="11">C106+C107</f>
        <v>0</v>
      </c>
      <c r="D105" s="40">
        <f t="shared" si="11"/>
        <v>0</v>
      </c>
      <c r="E105" s="40">
        <f t="shared" si="11"/>
        <v>0</v>
      </c>
      <c r="F105" s="40">
        <f t="shared" si="11"/>
        <v>0</v>
      </c>
      <c r="G105" s="40">
        <f t="shared" si="11"/>
        <v>0</v>
      </c>
      <c r="H105" s="30">
        <f t="shared" si="11"/>
        <v>0</v>
      </c>
      <c r="I105" s="40">
        <f t="shared" si="11"/>
        <v>0</v>
      </c>
      <c r="J105" s="48">
        <f t="shared" si="11"/>
        <v>0</v>
      </c>
      <c r="K105" s="48">
        <f t="shared" si="11"/>
        <v>0</v>
      </c>
      <c r="L105" s="48">
        <f t="shared" si="11"/>
        <v>0</v>
      </c>
      <c r="M105" s="48">
        <f t="shared" si="11"/>
        <v>0</v>
      </c>
      <c r="N105" s="48">
        <f t="shared" si="11"/>
        <v>0</v>
      </c>
    </row>
    <row r="106" spans="1:15" ht="30">
      <c r="A106" s="6" t="s">
        <v>73</v>
      </c>
      <c r="B106" s="41">
        <f t="shared" si="10"/>
        <v>0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  <c r="H106" s="30">
        <v>0</v>
      </c>
      <c r="I106" s="42">
        <v>0</v>
      </c>
      <c r="J106" s="49">
        <v>0</v>
      </c>
      <c r="K106" s="49">
        <v>0</v>
      </c>
      <c r="L106" s="30">
        <v>0</v>
      </c>
      <c r="M106" s="49">
        <v>0</v>
      </c>
      <c r="N106" s="49">
        <v>0</v>
      </c>
    </row>
    <row r="107" spans="1:15" ht="30">
      <c r="A107" s="6" t="s">
        <v>74</v>
      </c>
      <c r="B107" s="41">
        <f t="shared" si="10"/>
        <v>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  <c r="H107" s="30">
        <v>0</v>
      </c>
      <c r="I107" s="42">
        <v>0</v>
      </c>
      <c r="J107" s="49">
        <v>0</v>
      </c>
      <c r="K107" s="49">
        <v>0</v>
      </c>
      <c r="L107" s="30">
        <v>0</v>
      </c>
      <c r="M107" s="49">
        <v>0</v>
      </c>
      <c r="N107" s="49">
        <v>0</v>
      </c>
    </row>
    <row r="108" spans="1:15">
      <c r="A108" s="3" t="s">
        <v>75</v>
      </c>
      <c r="B108" s="43">
        <f t="shared" si="10"/>
        <v>0</v>
      </c>
      <c r="C108" s="43">
        <f t="shared" ref="C108:N108" si="12">C109+C110</f>
        <v>0</v>
      </c>
      <c r="D108" s="43">
        <f t="shared" si="12"/>
        <v>0</v>
      </c>
      <c r="E108" s="43">
        <f t="shared" si="12"/>
        <v>0</v>
      </c>
      <c r="F108" s="43">
        <f t="shared" si="12"/>
        <v>0</v>
      </c>
      <c r="G108" s="43">
        <f t="shared" si="12"/>
        <v>0</v>
      </c>
      <c r="H108" s="30">
        <f t="shared" si="12"/>
        <v>0</v>
      </c>
      <c r="I108" s="43">
        <f t="shared" si="12"/>
        <v>0</v>
      </c>
      <c r="J108" s="50">
        <f t="shared" si="12"/>
        <v>0</v>
      </c>
      <c r="K108" s="50">
        <f t="shared" si="12"/>
        <v>0</v>
      </c>
      <c r="L108" s="30">
        <f t="shared" si="12"/>
        <v>0</v>
      </c>
      <c r="M108" s="50">
        <f t="shared" si="12"/>
        <v>0</v>
      </c>
      <c r="N108" s="50">
        <f t="shared" si="12"/>
        <v>0</v>
      </c>
    </row>
    <row r="109" spans="1:15">
      <c r="A109" s="6" t="s">
        <v>76</v>
      </c>
      <c r="B109" s="41">
        <f t="shared" si="10"/>
        <v>0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  <c r="H109" s="30">
        <v>0</v>
      </c>
      <c r="I109" s="42">
        <v>0</v>
      </c>
      <c r="J109" s="49">
        <v>0</v>
      </c>
      <c r="K109" s="49">
        <v>0</v>
      </c>
      <c r="L109" s="30">
        <v>0</v>
      </c>
      <c r="M109" s="49">
        <v>0</v>
      </c>
      <c r="N109" s="49">
        <v>0</v>
      </c>
    </row>
    <row r="110" spans="1:15" ht="15" customHeight="1">
      <c r="A110" s="6" t="s">
        <v>77</v>
      </c>
      <c r="B110" s="41">
        <f t="shared" si="10"/>
        <v>0</v>
      </c>
      <c r="C110" s="42">
        <v>0</v>
      </c>
      <c r="D110" s="42">
        <v>0</v>
      </c>
      <c r="E110" s="42">
        <v>0</v>
      </c>
      <c r="F110" s="42">
        <v>0</v>
      </c>
      <c r="G110" s="42">
        <v>0</v>
      </c>
      <c r="H110" s="30">
        <v>0</v>
      </c>
      <c r="I110" s="42">
        <v>0</v>
      </c>
      <c r="J110" s="49">
        <v>0</v>
      </c>
      <c r="K110" s="49">
        <v>0</v>
      </c>
      <c r="L110" s="30">
        <v>0</v>
      </c>
      <c r="M110" s="49">
        <v>0</v>
      </c>
      <c r="N110" s="49">
        <v>0</v>
      </c>
    </row>
    <row r="111" spans="1:15">
      <c r="A111" s="3" t="s">
        <v>78</v>
      </c>
      <c r="B111" s="43">
        <f t="shared" si="10"/>
        <v>0</v>
      </c>
      <c r="C111" s="35">
        <v>0</v>
      </c>
      <c r="D111" s="43">
        <v>0</v>
      </c>
      <c r="E111" s="43">
        <v>0</v>
      </c>
      <c r="F111" s="43">
        <v>0</v>
      </c>
      <c r="G111" s="43">
        <v>0</v>
      </c>
      <c r="H111" s="30">
        <v>0</v>
      </c>
      <c r="I111" s="43">
        <v>0</v>
      </c>
      <c r="J111" s="50">
        <v>0</v>
      </c>
      <c r="K111" s="50">
        <v>0</v>
      </c>
      <c r="L111" s="30">
        <v>0</v>
      </c>
      <c r="M111" s="50">
        <v>0</v>
      </c>
      <c r="N111" s="50">
        <v>0</v>
      </c>
    </row>
    <row r="112" spans="1:15" ht="15" customHeight="1">
      <c r="A112" s="6" t="s">
        <v>79</v>
      </c>
      <c r="B112" s="41">
        <f t="shared" si="10"/>
        <v>0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  <c r="H112" s="30">
        <v>0</v>
      </c>
      <c r="I112" s="42">
        <v>0</v>
      </c>
      <c r="J112" s="49">
        <v>0</v>
      </c>
      <c r="K112" s="49">
        <v>0</v>
      </c>
      <c r="L112" s="30">
        <v>0</v>
      </c>
      <c r="M112" s="49">
        <v>0</v>
      </c>
      <c r="N112" s="49">
        <v>0</v>
      </c>
    </row>
    <row r="113" spans="1:15" ht="15" customHeight="1">
      <c r="A113" s="8" t="s">
        <v>80</v>
      </c>
      <c r="B113" s="52">
        <f t="shared" ref="B113:N113" si="13">B105+B108+B111</f>
        <v>0</v>
      </c>
      <c r="C113" s="52">
        <f t="shared" si="13"/>
        <v>0</v>
      </c>
      <c r="D113" s="52">
        <f t="shared" si="13"/>
        <v>0</v>
      </c>
      <c r="E113" s="52">
        <f t="shared" si="13"/>
        <v>0</v>
      </c>
      <c r="F113" s="52">
        <f t="shared" si="13"/>
        <v>0</v>
      </c>
      <c r="G113" s="52">
        <f t="shared" si="13"/>
        <v>0</v>
      </c>
      <c r="H113" s="52">
        <f t="shared" si="13"/>
        <v>0</v>
      </c>
      <c r="I113" s="52">
        <f t="shared" si="13"/>
        <v>0</v>
      </c>
      <c r="J113" s="52">
        <f t="shared" si="13"/>
        <v>0</v>
      </c>
      <c r="K113" s="52">
        <f t="shared" si="13"/>
        <v>0</v>
      </c>
      <c r="L113" s="30">
        <f t="shared" si="13"/>
        <v>0</v>
      </c>
      <c r="M113" s="52">
        <f t="shared" si="13"/>
        <v>0</v>
      </c>
      <c r="N113" s="52">
        <f t="shared" si="13"/>
        <v>0</v>
      </c>
    </row>
    <row r="114" spans="1:15">
      <c r="L114" s="30"/>
    </row>
    <row r="115" spans="1:15" ht="15.75">
      <c r="A115" s="9" t="s">
        <v>81</v>
      </c>
      <c r="B115" s="53">
        <f>B103+B113</f>
        <v>320169675.79999995</v>
      </c>
      <c r="C115" s="53">
        <f t="shared" ref="C115:N115" si="14">C103+C113</f>
        <v>19274468.120000001</v>
      </c>
      <c r="D115" s="53">
        <f t="shared" si="14"/>
        <v>26361094.199999999</v>
      </c>
      <c r="E115" s="53">
        <f t="shared" si="14"/>
        <v>22453521.050000001</v>
      </c>
      <c r="F115" s="53">
        <f t="shared" si="14"/>
        <v>28293338.91</v>
      </c>
      <c r="G115" s="53">
        <f t="shared" si="14"/>
        <v>24330894.030000001</v>
      </c>
      <c r="H115" s="53">
        <f t="shared" si="14"/>
        <v>30320276.539999999</v>
      </c>
      <c r="I115" s="53">
        <f t="shared" si="14"/>
        <v>19068512.559999999</v>
      </c>
      <c r="J115" s="53">
        <f t="shared" si="14"/>
        <v>19717682.979999997</v>
      </c>
      <c r="K115" s="53">
        <f t="shared" si="14"/>
        <v>22568707.379999999</v>
      </c>
      <c r="L115" s="53">
        <f t="shared" si="14"/>
        <v>26853874.68</v>
      </c>
      <c r="M115" s="53">
        <f t="shared" si="14"/>
        <v>34598111.890000001</v>
      </c>
      <c r="N115" s="53">
        <f t="shared" si="14"/>
        <v>46329193.460000008</v>
      </c>
      <c r="O115" s="57">
        <f>SUM(B115:H115)</f>
        <v>471203268.65000004</v>
      </c>
    </row>
    <row r="116" spans="1:15">
      <c r="A116" s="4"/>
      <c r="C116" s="5"/>
    </row>
    <row r="117" spans="1:15">
      <c r="A117" t="s">
        <v>102</v>
      </c>
    </row>
    <row r="118" spans="1:15">
      <c r="B118" s="30"/>
      <c r="M118" s="30"/>
    </row>
    <row r="119" spans="1:15">
      <c r="A119" t="s">
        <v>146</v>
      </c>
    </row>
    <row r="120" spans="1:15">
      <c r="A120" t="s">
        <v>145</v>
      </c>
    </row>
    <row r="128" spans="1:15" ht="15" customHeight="1">
      <c r="A128" s="32" t="s">
        <v>142</v>
      </c>
      <c r="B128" s="81" t="s">
        <v>136</v>
      </c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</row>
    <row r="129" spans="1:14">
      <c r="A129" s="73" t="s">
        <v>133</v>
      </c>
      <c r="B129" s="82" t="s">
        <v>137</v>
      </c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</row>
    <row r="130" spans="1:14" ht="15" customHeight="1">
      <c r="A130" s="73" t="s">
        <v>134</v>
      </c>
      <c r="B130" s="83" t="s">
        <v>141</v>
      </c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</row>
    <row r="131" spans="1:14" ht="15" customHeight="1">
      <c r="A131" s="33" t="s">
        <v>103</v>
      </c>
      <c r="B131" s="83" t="s">
        <v>118</v>
      </c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</row>
    <row r="132" spans="1:14">
      <c r="A132" s="22"/>
      <c r="B132" s="28"/>
    </row>
    <row r="136" spans="1:14">
      <c r="A136" s="84" t="s">
        <v>135</v>
      </c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</row>
    <row r="137" spans="1:14">
      <c r="A137" s="78" t="s">
        <v>130</v>
      </c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</row>
    <row r="138" spans="1:14">
      <c r="A138" s="78" t="s">
        <v>144</v>
      </c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</row>
    <row r="139" spans="1:14">
      <c r="A139" s="78" t="s">
        <v>104</v>
      </c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</row>
  </sheetData>
  <mergeCells count="14">
    <mergeCell ref="A6:O8"/>
    <mergeCell ref="A1:O1"/>
    <mergeCell ref="A2:O2"/>
    <mergeCell ref="A3:O3"/>
    <mergeCell ref="A4:O4"/>
    <mergeCell ref="A5:O5"/>
    <mergeCell ref="A138:N138"/>
    <mergeCell ref="A139:N139"/>
    <mergeCell ref="B128:N128"/>
    <mergeCell ref="B129:N129"/>
    <mergeCell ref="B130:N130"/>
    <mergeCell ref="B131:N131"/>
    <mergeCell ref="A136:N136"/>
    <mergeCell ref="A137:N137"/>
  </mergeCells>
  <pageMargins left="0.6393700787401575" right="3.937007874015748E-2" top="0.74803149606299213" bottom="0.15748031496062992" header="0.31496062992125984" footer="0.19685039370078741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Ejecución ENERO- 2021</vt:lpstr>
      <vt:lpstr>Plantilla Presupuesto 2022</vt:lpstr>
      <vt:lpstr>Ejecución del Gasto</vt:lpstr>
      <vt:lpstr>Hoja1</vt:lpstr>
      <vt:lpstr>Ejecución ENERO- 2021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lastPrinted>2022-05-03T18:32:43Z</cp:lastPrinted>
  <dcterms:created xsi:type="dcterms:W3CDTF">2018-04-17T18:57:16Z</dcterms:created>
  <dcterms:modified xsi:type="dcterms:W3CDTF">2022-05-04T16:35:56Z</dcterms:modified>
</cp:coreProperties>
</file>