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'!$A$1:$Q$112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3"/>
  <c r="Q16"/>
  <c r="Q14"/>
  <c r="Q17"/>
  <c r="L57"/>
  <c r="K31"/>
  <c r="K15"/>
  <c r="J15"/>
  <c r="Q82"/>
  <c r="Q83"/>
  <c r="Q84"/>
  <c r="Q85"/>
  <c r="Q86"/>
  <c r="Q87"/>
  <c r="Q88"/>
  <c r="Q89"/>
  <c r="Q91"/>
  <c r="Q77"/>
  <c r="Q75"/>
  <c r="Q71"/>
  <c r="Q69"/>
  <c r="Q68"/>
  <c r="Q66"/>
  <c r="Q65"/>
  <c r="Q64"/>
  <c r="Q63"/>
  <c r="Q62"/>
  <c r="Q61"/>
  <c r="Q60"/>
  <c r="Q59"/>
  <c r="Q58"/>
  <c r="Q52"/>
  <c r="Q51"/>
  <c r="Q53"/>
  <c r="Q54"/>
  <c r="Q55"/>
  <c r="Q56"/>
  <c r="Q50"/>
  <c r="Q78"/>
  <c r="Q70"/>
  <c r="Q72"/>
  <c r="Q73"/>
  <c r="Q74"/>
  <c r="Q76"/>
  <c r="Q39"/>
  <c r="Q38"/>
  <c r="Q37"/>
  <c r="Q36"/>
  <c r="Q35"/>
  <c r="Q25"/>
  <c r="Q23"/>
  <c r="Q22"/>
  <c r="Q20"/>
  <c r="Q19"/>
  <c r="Q18"/>
  <c r="G21" l="1"/>
  <c r="F31" l="1"/>
  <c r="G31"/>
  <c r="H31"/>
  <c r="I31"/>
  <c r="J31"/>
  <c r="L31"/>
  <c r="M31"/>
  <c r="N31"/>
  <c r="O31"/>
  <c r="P31"/>
  <c r="E31"/>
  <c r="F21" l="1"/>
  <c r="H21"/>
  <c r="I21"/>
  <c r="J21"/>
  <c r="K21"/>
  <c r="L21"/>
  <c r="M21"/>
  <c r="N21"/>
  <c r="O21"/>
  <c r="P21"/>
  <c r="F15"/>
  <c r="G15"/>
  <c r="H15"/>
  <c r="I15"/>
  <c r="L15"/>
  <c r="M15"/>
  <c r="N15"/>
  <c r="O15"/>
  <c r="P15"/>
  <c r="D15" l="1"/>
  <c r="E15"/>
  <c r="P57"/>
  <c r="Q24"/>
  <c r="Q26"/>
  <c r="Q27"/>
  <c r="Q28"/>
  <c r="Q29"/>
  <c r="Q30"/>
  <c r="Q40"/>
  <c r="Q32"/>
  <c r="Q33"/>
  <c r="Q34"/>
  <c r="P41"/>
  <c r="P49"/>
  <c r="P67"/>
  <c r="Q48"/>
  <c r="Q47"/>
  <c r="Q46"/>
  <c r="Q45"/>
  <c r="Q44"/>
  <c r="Q43"/>
  <c r="Q42"/>
  <c r="O41"/>
  <c r="O57"/>
  <c r="M57"/>
  <c r="N57"/>
  <c r="O49"/>
  <c r="O67"/>
  <c r="N41"/>
  <c r="N49"/>
  <c r="N67"/>
  <c r="L67"/>
  <c r="M67"/>
  <c r="J49"/>
  <c r="K49"/>
  <c r="L49"/>
  <c r="M49"/>
  <c r="K41"/>
  <c r="L41"/>
  <c r="M41"/>
  <c r="O14" l="1"/>
  <c r="M14"/>
  <c r="Q41"/>
  <c r="N14"/>
  <c r="P14"/>
  <c r="L14"/>
  <c r="P94"/>
  <c r="Q67"/>
  <c r="Q49"/>
  <c r="O94"/>
  <c r="N94"/>
  <c r="N79" s="1"/>
  <c r="M94"/>
  <c r="K57"/>
  <c r="K67"/>
  <c r="J57"/>
  <c r="J67"/>
  <c r="J41"/>
  <c r="I67"/>
  <c r="H67"/>
  <c r="G67"/>
  <c r="F67"/>
  <c r="E67"/>
  <c r="D67"/>
  <c r="C67"/>
  <c r="I57"/>
  <c r="H57"/>
  <c r="G57"/>
  <c r="F57"/>
  <c r="E57"/>
  <c r="D57"/>
  <c r="C57"/>
  <c r="I49"/>
  <c r="H49"/>
  <c r="G49"/>
  <c r="F49"/>
  <c r="E49"/>
  <c r="I41"/>
  <c r="H41"/>
  <c r="G41"/>
  <c r="F41"/>
  <c r="E41"/>
  <c r="D41"/>
  <c r="C41"/>
  <c r="Q31"/>
  <c r="D31"/>
  <c r="C31"/>
  <c r="E21"/>
  <c r="Q21" s="1"/>
  <c r="D21"/>
  <c r="C21"/>
  <c r="C15"/>
  <c r="K14" l="1"/>
  <c r="I14"/>
  <c r="J14"/>
  <c r="K79"/>
  <c r="F14"/>
  <c r="H14"/>
  <c r="G14"/>
  <c r="Q57"/>
  <c r="E14"/>
  <c r="P79"/>
  <c r="C79"/>
  <c r="C94" s="1"/>
  <c r="E79"/>
  <c r="E94" s="1"/>
  <c r="G79"/>
  <c r="G94" s="1"/>
  <c r="I79"/>
  <c r="I94" s="1"/>
  <c r="O79"/>
  <c r="D14"/>
  <c r="D79" s="1"/>
  <c r="D94" s="1"/>
  <c r="F79"/>
  <c r="F94" s="1"/>
  <c r="H79"/>
  <c r="H94" s="1"/>
  <c r="M79"/>
  <c r="L94"/>
  <c r="L79" s="1"/>
  <c r="J79"/>
  <c r="J94" s="1"/>
  <c r="K94"/>
  <c r="Q79" l="1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<sst xmlns="http://schemas.openxmlformats.org/spreadsheetml/2006/main" count="120" uniqueCount="120">
  <si>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</si>
  <si>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</si>
  <si>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</si>
  <si>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</si>
  <si>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</si>
  <si>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</si>
  <si>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</si>
  <si>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</si>
  <si>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</si>
  <si>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</si>
  <si>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</si>
  <si>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</si>
  <si>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</si>
  <si>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</si>
  <si>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</si>
  <si>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</si>
  <si>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</si>
  <si>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</si>
  <si>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</si>
  <si>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</si>
  <si>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</si>
  <si>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</si>
  <si>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</si>
  <si>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</si>
  <si>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</si>
  <si>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</si>
  <si>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</si>
  <si>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</si>
  <si>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</si>
  <si>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</si>
  <si>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</si>
  <si>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</si>
  <si>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</si>
  <si>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</si>
  <si>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</si>
  <si>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</si>
  <si>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</si>
  <si>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</si>
  <si>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</si>
  <si>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</si>
  <si>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</si>
  <si>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</si>
  <si>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</si>
  <si>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</si>
  <si>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</si>
  <si>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</si>
  <si>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</si>
  <si>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</si>
  <si>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</si>
  <si>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</si>
  <si>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</si>
  <si>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</si>
  <si>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</si>
  <si>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</si>
  <si>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</si>
  <si>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</si>
  <si>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</si>
  <si>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</si>
  <si>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</si>
  <si>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</si>
  <si>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</si>
  <si>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</si>
  <si>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</si>
  <si>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</si>
  <si>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</si>
  <si>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</si>
  <si>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</si>
  <si>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</si>
  <si>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</si>
  <si>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</si>
  <si>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</si>
  <si>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</si>
  <si>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</si>
  <si>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</si>
  <si>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</si>
  <si>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</si>
  <si>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</si>
  <si>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</si>
  <si>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</si>
  <si>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</si>
  <si>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</si>
  <si>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</si>
  <si>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</si>
  <si>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</si>
  <si>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</si>
  <si>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</si>
  <si>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</si>
  <si>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</si>
  <si>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</si>
  <si>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</si>
  <si>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</si>
  <si>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</si>
  <si>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</si>
  <si>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</si>
  <si>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</si>
  <si>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</si>
  <si>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</si>
  <si>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</si>
  <si>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</si>
  <si>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</si>
  <si>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</si>
  <si>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</si>
  <si>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</si>
  <si>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</si>
  <si>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</si>
  <si>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</si>
  <si>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</si>
  <si>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</si>
  <si>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</si>
  <si>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>Diciembre</t>
  </si>
  <si>
    <t>preparado por :</t>
  </si>
  <si>
    <t>Año 2024</t>
  </si>
  <si>
    <t>JUAN BAUTISTA BRITO MELO,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</si>
  <si>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</si>
  <si>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 xml:space="preserve">      Primer Teniente Contador, ERD.</t>
  </si>
  <si>
    <t xml:space="preserve">   JOSE MIGUELTORIBIO TINEO</t>
  </si>
  <si>
    <t xml:space="preserve">            Revisado por:</t>
  </si>
  <si>
    <t xml:space="preserve"> Mayor Lic, en Contabilidad, FARD.</t>
  </si>
  <si>
    <t>5. Fecha de registro: el día 30 de Septiembre del 2024.</t>
  </si>
  <si>
    <t>4. Fecha de imputación: del 01/01 hasta 30 Septiembre del año 2024.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</si>
</sst>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3" fontId="4" fillId="0" borderId="6" xfId="1" applyFont="1" applyBorder="1"/>
    <xf numFmtId="43" fontId="5" fillId="0" borderId="18" xfId="1" applyFont="1" applyBorder="1" applyAlignment="1">
      <alignment horizontal="left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29" xfId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3" fontId="4" fillId="0" borderId="0" xfId="1" applyFont="1" applyBorder="1"/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5" xfId="1" applyNumberFormat="1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 indent="2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8" xfId="0" applyNumberFormat="1" applyFont="1" applyBorder="1"/>
    <xf numFmtId="4" fontId="4" fillId="0" borderId="39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3" fontId="4" fillId="0" borderId="23" xfId="1" applyFont="1" applyBorder="1"/>
    <xf numFmtId="0" fontId="4" fillId="0" borderId="11" xfId="0" applyFont="1" applyBorder="1" applyAlignment="1">
      <alignment horizontal="left" vertical="center" indent="2"/>
    </xf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/>
    <xf numFmtId="4" fontId="4" fillId="0" borderId="2" xfId="0" applyNumberFormat="1" applyFont="1" applyBorder="1"/>
    <xf numFmtId="4" fontId="4" fillId="0" borderId="5" xfId="0" applyNumberFormat="1" applyFont="1" applyBorder="1"/>
    <xf numFmtId="4" fontId="4" fillId="0" borderId="40" xfId="0" applyNumberFormat="1" applyFont="1" applyBorder="1"/>
    <xf numFmtId="43" fontId="5" fillId="0" borderId="36" xfId="1" applyFont="1" applyBorder="1" applyAlignment="1">
      <alignment vertical="center" wrapText="1"/>
    </xf>
    <xf numFmtId="4" fontId="5" fillId="0" borderId="36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6" fillId="0" borderId="1" xfId="0" applyNumberFormat="1" applyFont="1" applyBorder="1"/>
    <xf numFmtId="0" fontId="4" fillId="0" borderId="7" xfId="0" applyFont="1" applyBorder="1" applyAlignment="1">
      <alignment horizontal="left" vertical="center" indent="2"/>
    </xf>
    <xf numFmtId="0" fontId="4" fillId="0" borderId="17" xfId="0" applyFont="1" applyBorder="1"/>
    <xf numFmtId="4" fontId="7" fillId="0" borderId="1" xfId="0" applyNumberFormat="1" applyFont="1" applyBorder="1"/>
    <xf numFmtId="43" fontId="5" fillId="0" borderId="24" xfId="1" applyFont="1" applyBorder="1" applyAlignment="1">
      <alignment vertical="center" wrapText="1"/>
    </xf>
    <xf numFmtId="43" fontId="5" fillId="0" borderId="32" xfId="1" applyFon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 wrapText="1"/>
    </xf>
    <xf numFmtId="4" fontId="5" fillId="0" borderId="33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3" xfId="1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10" xfId="0" applyFont="1" applyBorder="1"/>
    <xf numFmtId="0" fontId="6" fillId="0" borderId="1" xfId="0" applyFont="1" applyBorder="1"/>
    <xf numFmtId="0" fontId="7" fillId="0" borderId="1" xfId="0" applyFont="1" applyBorder="1"/>
    <xf numFmtId="4" fontId="4" fillId="0" borderId="3" xfId="0" applyNumberFormat="1" applyFont="1" applyBorder="1" applyAlignment="1">
      <alignment vertical="center" wrapText="1"/>
    </xf>
    <xf numFmtId="4" fontId="4" fillId="0" borderId="27" xfId="0" applyNumberFormat="1" applyFont="1" applyBorder="1"/>
    <xf numFmtId="4" fontId="4" fillId="0" borderId="31" xfId="0" applyNumberFormat="1" applyFont="1" applyBorder="1"/>
    <xf numFmtId="0" fontId="5" fillId="0" borderId="0" xfId="0" applyFont="1" applyBorder="1"/>
    <xf numFmtId="4" fontId="5" fillId="0" borderId="28" xfId="0" applyNumberFormat="1" applyFont="1" applyBorder="1" applyAlignment="1">
      <alignment vertical="center" wrapText="1"/>
    </xf>
    <xf numFmtId="4" fontId="5" fillId="0" borderId="29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4" fontId="5" fillId="0" borderId="37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0" fontId="4" fillId="0" borderId="0" xfId="0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29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164" fontId="5" fillId="2" borderId="30" xfId="0" applyNumberFormat="1" applyFont="1" applyFill="1" applyBorder="1" applyAlignment="1">
      <alignment horizontal="center" vertical="center" wrapText="1"/>
    </xf>
    <xf numFmtId="4" fontId="5" fillId="2" borderId="28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0" fontId="5" fillId="0" borderId="15" xfId="0" applyFont="1" applyBorder="1" applyAlignment="1">
      <alignment horizontal="left" vertical="center" wrapText="1"/>
    </xf>
    <xf numFmtId="164" fontId="5" fillId="0" borderId="16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/>
    <xf numFmtId="0" fontId="5" fillId="0" borderId="11" xfId="0" applyFont="1" applyBorder="1" applyAlignment="1">
      <alignment horizontal="left"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4" fontId="6" fillId="0" borderId="1" xfId="0" applyNumberFormat="1" applyFont="1" applyBorder="1" applyAlignment="1">
      <alignment vertical="center"/>
    </xf>
    <xf numFmtId="4" fontId="4" fillId="0" borderId="17" xfId="0" applyNumberFormat="1" applyFont="1" applyBorder="1"/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43" fontId="4" fillId="0" borderId="0" xfId="0" applyNumberFormat="1" applyFont="1"/>
    <xf numFmtId="0" fontId="6" fillId="0" borderId="0" xfId="0" applyFont="1"/>
    <xf numFmtId="0" fontId="5" fillId="3" borderId="27" xfId="0" applyFont="1" applyFill="1" applyBorder="1" applyAlignment="1">
      <alignment horizontal="center" vertical="center" wrapText="1"/>
    </xf>
    <xf numFmtId="43" fontId="5" fillId="0" borderId="25" xfId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2269939</xdr:colOff>
      <xdr:row>1</xdr:row>
      <xdr:rowOff>141139</xdr:rowOff>
    </xdr:from>
    <xdr:to>
      <xdr:col>2</xdr:col>
      <xdr:colOff>466912</xdr:colOff>
      <xdr:row>6</xdr:row>
      <xdr:rowOff>37352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9939" y="365257"/>
          <a:ext cx="3108885" cy="103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648663</xdr:colOff>
      <xdr:row>0</xdr:row>
      <xdr:rowOff>199572</xdr:rowOff>
    </xdr:from>
    <xdr:to>
      <xdr:col>8</xdr:col>
      <xdr:colOff>130734</xdr:colOff>
      <xdr:row>4</xdr:row>
      <xdr:rowOff>41042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28075" y="199572"/>
          <a:ext cx="2582365" cy="7379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showGridLines="0" tabSelected="1" view="pageBreakPreview" zoomScale="51" zoomScaleNormal="70" zoomScaleSheetLayoutView="51" zoomScalePageLayoutView="110" workbookViewId="0">
      <selection activeCell="L101" sqref="L101"/>
    </sheetView>
  </sheetViews>
  <sheetFormatPr baseColWidth="10" defaultColWidth="9.140625" defaultRowHeight="15"/>
  <cols>
    <col min="1" max="1" width="51.5703125" customWidth="1"/>
    <col min="2" max="2" width="22" customWidth="1"/>
    <col min="3" max="3" width="24.85546875" customWidth="1"/>
    <col min="4" max="4" width="28" customWidth="1"/>
    <col min="5" max="5" width="23.140625" bestFit="1" customWidth="1"/>
    <col min="6" max="6" width="23.7109375" bestFit="1" customWidth="1"/>
    <col min="7" max="8" width="23.140625" bestFit="1" customWidth="1"/>
    <col min="9" max="9" width="23.42578125" customWidth="1"/>
    <col min="10" max="10" width="23.140625" customWidth="1"/>
    <col min="11" max="11" width="22.5703125" bestFit="1" customWidth="1"/>
    <col min="12" max="12" width="22.5703125" customWidth="1"/>
    <col min="13" max="13" width="24.140625" customWidth="1"/>
    <col min="14" max="14" width="14.5703125" customWidth="1"/>
    <col min="15" max="15" width="17.7109375" customWidth="1"/>
    <col min="16" max="16" width="17.42578125" customWidth="1"/>
    <col min="17" max="17" width="25.5703125" bestFit="1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18"/>
      <c r="N5" s="13"/>
      <c r="O5" s="13"/>
      <c r="P5" s="13"/>
      <c r="Q5" s="13"/>
    </row>
    <row r="6" spans="1:30" ht="18.75">
      <c r="A6" s="124" t="s">
        <v>96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"/>
    </row>
    <row r="7" spans="1:30" ht="18.75" customHeight="1">
      <c r="A7" s="124" t="s">
        <v>97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2"/>
    </row>
    <row r="8" spans="1:30" ht="17.25">
      <c r="A8" s="124" t="s">
        <v>111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2"/>
    </row>
    <row r="9" spans="1:30" ht="22.5" customHeight="1">
      <c r="A9" s="124" t="s">
        <v>78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2"/>
    </row>
    <row r="10" spans="1:30" ht="17.25">
      <c r="A10" s="125" t="s">
        <v>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2"/>
    </row>
    <row r="11" spans="1:30" ht="15" customHeight="1">
      <c r="A11" s="14"/>
      <c r="B11" s="14"/>
      <c r="C11" s="14"/>
      <c r="D11" s="14"/>
      <c r="E11" s="130" t="s">
        <v>90</v>
      </c>
      <c r="F11" s="131"/>
      <c r="G11" s="131"/>
      <c r="H11" s="131"/>
      <c r="I11" s="131"/>
      <c r="J11" s="131"/>
      <c r="K11" s="132"/>
      <c r="L11" s="16"/>
      <c r="M11" s="15"/>
      <c r="N11" s="15"/>
      <c r="O11" s="15"/>
      <c r="P11" s="15"/>
      <c r="Q11" s="13"/>
      <c r="R11" s="2"/>
    </row>
    <row r="12" spans="1:30" ht="15" customHeight="1">
      <c r="A12" s="14"/>
      <c r="B12" s="14"/>
      <c r="C12" s="14"/>
      <c r="D12" s="14"/>
      <c r="E12" s="133"/>
      <c r="F12" s="134"/>
      <c r="G12" s="134"/>
      <c r="H12" s="134"/>
      <c r="I12" s="134"/>
      <c r="J12" s="134"/>
      <c r="K12" s="135"/>
      <c r="L12" s="15"/>
      <c r="M12" s="15"/>
      <c r="N12" s="15"/>
      <c r="O12" s="15"/>
      <c r="P12" s="15"/>
      <c r="Q12" s="13"/>
      <c r="R12" s="2"/>
    </row>
    <row r="13" spans="1:30" ht="39" customHeight="1" thickBot="1">
      <c r="A13" s="17" t="s">
        <v>1</v>
      </c>
      <c r="B13" s="18" t="s">
        <v>79</v>
      </c>
      <c r="C13" s="19" t="s">
        <v>87</v>
      </c>
      <c r="D13" s="19" t="s">
        <v>88</v>
      </c>
      <c r="E13" s="20" t="s">
        <v>80</v>
      </c>
      <c r="F13" s="20" t="s">
        <v>92</v>
      </c>
      <c r="G13" s="20" t="s">
        <v>93</v>
      </c>
      <c r="H13" s="20" t="s">
        <v>98</v>
      </c>
      <c r="I13" s="20" t="s">
        <v>100</v>
      </c>
      <c r="J13" s="20" t="s">
        <v>101</v>
      </c>
      <c r="K13" s="20" t="s">
        <v>102</v>
      </c>
      <c r="L13" s="120" t="s">
        <v>103</v>
      </c>
      <c r="M13" s="19" t="s">
        <v>105</v>
      </c>
      <c r="N13" s="19" t="s">
        <v>107</v>
      </c>
      <c r="O13" s="19" t="s">
        <v>108</v>
      </c>
      <c r="P13" s="19" t="s">
        <v>109</v>
      </c>
      <c r="Q13" s="19" t="s">
        <v>81</v>
      </c>
      <c r="AC13" s="4"/>
      <c r="AD13" s="4"/>
    </row>
    <row r="14" spans="1:30" ht="18" thickBot="1">
      <c r="A14" s="21" t="s">
        <v>2</v>
      </c>
      <c r="B14" s="22"/>
      <c r="C14" s="23">
        <v>502430792</v>
      </c>
      <c r="D14" s="23">
        <f t="shared" ref="D14:P14" si="0">+D15+D21+D31+D41+D57+D67</f>
        <v>502430792</v>
      </c>
      <c r="E14" s="121">
        <f t="shared" si="0"/>
        <v>28130095.079999998</v>
      </c>
      <c r="F14" s="121">
        <f t="shared" si="0"/>
        <v>39877694.439999998</v>
      </c>
      <c r="G14" s="121">
        <f t="shared" si="0"/>
        <v>49670435.310000002</v>
      </c>
      <c r="H14" s="121">
        <f t="shared" si="0"/>
        <v>32066971.68</v>
      </c>
      <c r="I14" s="121">
        <f t="shared" si="0"/>
        <v>32162605.299999997</v>
      </c>
      <c r="J14" s="121">
        <f t="shared" si="0"/>
        <v>48028486.850000001</v>
      </c>
      <c r="K14" s="121">
        <f t="shared" si="0"/>
        <v>36521667.100000009</v>
      </c>
      <c r="L14" s="24">
        <f t="shared" si="0"/>
        <v>40284468.870000005</v>
      </c>
      <c r="M14" s="24">
        <f t="shared" si="0"/>
        <v>36275200.18</v>
      </c>
      <c r="N14" s="24">
        <f t="shared" si="0"/>
        <v>0</v>
      </c>
      <c r="O14" s="24">
        <f t="shared" si="0"/>
        <v>0</v>
      </c>
      <c r="P14" s="24">
        <f t="shared" si="0"/>
        <v>0</v>
      </c>
      <c r="Q14" s="25">
        <f>+E14+F14+G14+H14+I14+J14+K14+L14+M14</f>
        <v>343017624.81</v>
      </c>
      <c r="R14" s="4"/>
      <c r="S14" s="4"/>
      <c r="U14" s="3"/>
    </row>
    <row r="15" spans="1:30" ht="18" thickBot="1">
      <c r="A15" s="26" t="s">
        <v>86</v>
      </c>
      <c r="B15" s="27"/>
      <c r="C15" s="28">
        <f>+C16+C17+C18+C19+C20</f>
        <v>286445903</v>
      </c>
      <c r="D15" s="28">
        <f>+D16+D17+D20</f>
        <v>286445903</v>
      </c>
      <c r="E15" s="29">
        <f t="shared" ref="E15:P15" si="1">SUM(E16:E20)</f>
        <v>22466148.57</v>
      </c>
      <c r="F15" s="29">
        <f t="shared" si="1"/>
        <v>22442671.57</v>
      </c>
      <c r="G15" s="29">
        <f t="shared" si="1"/>
        <v>22425008.75</v>
      </c>
      <c r="H15" s="29">
        <f t="shared" si="1"/>
        <v>22434896.93</v>
      </c>
      <c r="I15" s="29">
        <f t="shared" si="1"/>
        <v>22475386.16</v>
      </c>
      <c r="J15" s="29">
        <f>SUM(J16:J20)</f>
        <v>22486598.680000003</v>
      </c>
      <c r="K15" s="29">
        <f>SUM(K16:K20)</f>
        <v>22522205.080000002</v>
      </c>
      <c r="L15" s="29">
        <f t="shared" si="1"/>
        <v>22625958.16</v>
      </c>
      <c r="M15" s="29">
        <f t="shared" si="1"/>
        <v>22393870.16</v>
      </c>
      <c r="N15" s="29">
        <f t="shared" si="1"/>
        <v>0</v>
      </c>
      <c r="O15" s="29">
        <f t="shared" si="1"/>
        <v>0</v>
      </c>
      <c r="P15" s="29">
        <f t="shared" si="1"/>
        <v>0</v>
      </c>
      <c r="Q15" s="30">
        <f>SUM(Q16:Q20)</f>
        <v>202272744.05999997</v>
      </c>
      <c r="S15" s="6"/>
      <c r="U15" s="3"/>
    </row>
    <row r="16" spans="1:30" ht="17.25">
      <c r="A16" s="31" t="s">
        <v>3</v>
      </c>
      <c r="B16" s="27"/>
      <c r="C16" s="32">
        <v>210995933</v>
      </c>
      <c r="D16" s="33">
        <v>211884250</v>
      </c>
      <c r="E16" s="34">
        <v>16295070</v>
      </c>
      <c r="F16" s="35">
        <v>16290070</v>
      </c>
      <c r="G16" s="35">
        <v>16277070</v>
      </c>
      <c r="H16" s="35">
        <v>16289570</v>
      </c>
      <c r="I16" s="36">
        <v>16319980</v>
      </c>
      <c r="J16" s="34">
        <v>16345980</v>
      </c>
      <c r="K16" s="34">
        <v>16366480</v>
      </c>
      <c r="L16" s="38">
        <v>16453480</v>
      </c>
      <c r="M16" s="38">
        <v>16272980</v>
      </c>
      <c r="N16" s="38"/>
      <c r="O16" s="38"/>
      <c r="P16" s="38"/>
      <c r="Q16" s="39">
        <f>SUM(E16:P16)</f>
        <v>146910680</v>
      </c>
    </row>
    <row r="17" spans="1:19" ht="17.25">
      <c r="A17" s="31" t="s">
        <v>4</v>
      </c>
      <c r="B17" s="13"/>
      <c r="C17" s="32">
        <v>74196220</v>
      </c>
      <c r="D17" s="33">
        <v>73196220</v>
      </c>
      <c r="E17" s="33">
        <v>6055137.1100000003</v>
      </c>
      <c r="F17" s="33">
        <v>6036411.4100000001</v>
      </c>
      <c r="G17" s="33">
        <v>6032328.8899999997</v>
      </c>
      <c r="H17" s="40">
        <v>6027478.7699999996</v>
      </c>
      <c r="I17" s="32">
        <v>6037565.4699999997</v>
      </c>
      <c r="J17" s="36">
        <v>6020705.4900000002</v>
      </c>
      <c r="K17" s="36">
        <v>6035811.8899999997</v>
      </c>
      <c r="L17" s="38">
        <v>6051901.7699999996</v>
      </c>
      <c r="M17" s="38">
        <v>6004292.9699999997</v>
      </c>
      <c r="N17" s="38"/>
      <c r="O17" s="38"/>
      <c r="P17" s="38"/>
      <c r="Q17" s="39">
        <f>SUM(E17:P17)</f>
        <v>54301633.769999996</v>
      </c>
    </row>
    <row r="18" spans="1:19" ht="18.75" customHeight="1">
      <c r="A18" s="41" t="s">
        <v>5</v>
      </c>
      <c r="B18" s="13"/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43"/>
      <c r="O18" s="43"/>
      <c r="P18" s="43"/>
      <c r="Q18" s="39">
        <f t="shared" ref="Q18:Q23" si="2">SUM(E18:P18)</f>
        <v>0</v>
      </c>
    </row>
    <row r="19" spans="1:19" s="7" customFormat="1" ht="18" customHeight="1">
      <c r="A19" s="44" t="s">
        <v>6</v>
      </c>
      <c r="B19" s="45"/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43"/>
      <c r="O19" s="43"/>
      <c r="P19" s="43"/>
      <c r="Q19" s="39">
        <f t="shared" si="2"/>
        <v>0</v>
      </c>
    </row>
    <row r="20" spans="1:19" ht="18" thickBot="1">
      <c r="A20" s="46" t="s">
        <v>7</v>
      </c>
      <c r="B20" s="47"/>
      <c r="C20" s="36">
        <v>1253750</v>
      </c>
      <c r="D20" s="33">
        <v>1365433</v>
      </c>
      <c r="E20" s="48">
        <v>115941.46</v>
      </c>
      <c r="F20" s="48">
        <v>116190.16</v>
      </c>
      <c r="G20" s="48">
        <v>115609.86</v>
      </c>
      <c r="H20" s="49">
        <v>117848.16</v>
      </c>
      <c r="I20" s="50">
        <v>117840.69</v>
      </c>
      <c r="J20" s="36">
        <v>119913.19</v>
      </c>
      <c r="K20" s="36">
        <v>119913.19</v>
      </c>
      <c r="L20" s="38">
        <v>120576.39</v>
      </c>
      <c r="M20" s="38">
        <v>116597.19</v>
      </c>
      <c r="N20" s="38"/>
      <c r="O20" s="38"/>
      <c r="P20" s="38"/>
      <c r="Q20" s="39">
        <f t="shared" si="2"/>
        <v>1060430.29</v>
      </c>
    </row>
    <row r="21" spans="1:19" ht="18" thickBot="1">
      <c r="A21" s="26" t="s">
        <v>8</v>
      </c>
      <c r="B21" s="47"/>
      <c r="C21" s="28">
        <f>SUM(C22:C30)</f>
        <v>29050800</v>
      </c>
      <c r="D21" s="51">
        <f>SUM(D22:D30)</f>
        <v>29050800</v>
      </c>
      <c r="E21" s="52">
        <f t="shared" ref="E21:P21" si="3">SUM(E22:E30)</f>
        <v>1313946.8399999999</v>
      </c>
      <c r="F21" s="52">
        <f t="shared" si="3"/>
        <v>1613219.1600000001</v>
      </c>
      <c r="G21" s="52">
        <f>SUM(G22:G30)</f>
        <v>3395690.4000000004</v>
      </c>
      <c r="H21" s="52">
        <f t="shared" si="3"/>
        <v>1657091.55</v>
      </c>
      <c r="I21" s="52">
        <f t="shared" si="3"/>
        <v>1712219.47</v>
      </c>
      <c r="J21" s="52">
        <f t="shared" si="3"/>
        <v>1730392.1400000001</v>
      </c>
      <c r="K21" s="52">
        <f t="shared" si="3"/>
        <v>3918553.83</v>
      </c>
      <c r="L21" s="52">
        <f t="shared" si="3"/>
        <v>-24193.880000000121</v>
      </c>
      <c r="M21" s="52">
        <f t="shared" si="3"/>
        <v>3976903.84</v>
      </c>
      <c r="N21" s="52">
        <f t="shared" si="3"/>
        <v>0</v>
      </c>
      <c r="O21" s="52">
        <f t="shared" si="3"/>
        <v>0</v>
      </c>
      <c r="P21" s="52">
        <f t="shared" si="3"/>
        <v>0</v>
      </c>
      <c r="Q21" s="30">
        <f t="shared" si="2"/>
        <v>19293823.350000001</v>
      </c>
      <c r="S21" s="6"/>
    </row>
    <row r="22" spans="1:19" ht="17.25">
      <c r="A22" s="31" t="s">
        <v>9</v>
      </c>
      <c r="B22" s="47"/>
      <c r="C22" s="32">
        <v>10600000</v>
      </c>
      <c r="D22" s="33">
        <v>10600000</v>
      </c>
      <c r="E22" s="36">
        <v>871799.34</v>
      </c>
      <c r="F22" s="32">
        <v>463124.32</v>
      </c>
      <c r="G22" s="32">
        <v>469257.82</v>
      </c>
      <c r="H22" s="34">
        <v>506996.71</v>
      </c>
      <c r="I22" s="36">
        <v>562124.63</v>
      </c>
      <c r="J22" s="36">
        <v>580297.30000000005</v>
      </c>
      <c r="K22" s="36">
        <v>623119.01</v>
      </c>
      <c r="L22" s="38">
        <v>650198.15</v>
      </c>
      <c r="M22" s="38">
        <v>636321.9</v>
      </c>
      <c r="N22" s="38"/>
      <c r="O22" s="38"/>
      <c r="P22" s="38"/>
      <c r="Q22" s="39">
        <f t="shared" si="2"/>
        <v>5363239.1800000006</v>
      </c>
    </row>
    <row r="23" spans="1:19" ht="17.25">
      <c r="A23" s="41" t="s">
        <v>10</v>
      </c>
      <c r="B23" s="47"/>
      <c r="C23" s="32">
        <v>200000</v>
      </c>
      <c r="D23" s="33">
        <v>283500</v>
      </c>
      <c r="E23" s="33">
        <v>141747.5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2">
        <v>0</v>
      </c>
      <c r="M23" s="38">
        <v>0</v>
      </c>
      <c r="N23" s="54"/>
      <c r="O23" s="54"/>
      <c r="P23" s="54"/>
      <c r="Q23" s="39">
        <f t="shared" si="2"/>
        <v>141747.5</v>
      </c>
    </row>
    <row r="24" spans="1:19" ht="17.25">
      <c r="A24" s="31" t="s">
        <v>11</v>
      </c>
      <c r="B24" s="47"/>
      <c r="C24" s="32">
        <v>3604800</v>
      </c>
      <c r="D24" s="33">
        <v>3604800</v>
      </c>
      <c r="E24" s="38">
        <v>300400</v>
      </c>
      <c r="F24" s="55">
        <v>300400</v>
      </c>
      <c r="G24" s="55">
        <v>300400</v>
      </c>
      <c r="H24" s="55">
        <v>300400</v>
      </c>
      <c r="I24" s="55">
        <v>300400</v>
      </c>
      <c r="J24" s="36">
        <v>300400</v>
      </c>
      <c r="K24" s="36">
        <v>300400</v>
      </c>
      <c r="L24" s="38">
        <v>300400</v>
      </c>
      <c r="M24" s="38">
        <v>300400</v>
      </c>
      <c r="N24" s="38"/>
      <c r="O24" s="38"/>
      <c r="P24" s="38"/>
      <c r="Q24" s="39">
        <f t="shared" ref="Q24:Q34" si="4">SUM(E24:P24)</f>
        <v>2703600</v>
      </c>
    </row>
    <row r="25" spans="1:19" ht="18" customHeight="1">
      <c r="A25" s="31" t="s">
        <v>12</v>
      </c>
      <c r="B25" s="47"/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42">
        <v>0</v>
      </c>
      <c r="I25" s="33">
        <v>0</v>
      </c>
      <c r="J25" s="33">
        <v>0</v>
      </c>
      <c r="K25" s="33">
        <v>0</v>
      </c>
      <c r="L25" s="33">
        <v>0</v>
      </c>
      <c r="M25" s="38">
        <v>0</v>
      </c>
      <c r="N25" s="43"/>
      <c r="O25" s="43"/>
      <c r="P25" s="43"/>
      <c r="Q25" s="39">
        <f>SUM(E25:P25)</f>
        <v>0</v>
      </c>
    </row>
    <row r="26" spans="1:19" ht="17.25">
      <c r="A26" s="31" t="s">
        <v>13</v>
      </c>
      <c r="B26" s="47"/>
      <c r="C26" s="32">
        <v>600000</v>
      </c>
      <c r="D26" s="33">
        <v>1200000</v>
      </c>
      <c r="E26" s="33">
        <v>0</v>
      </c>
      <c r="F26" s="36">
        <v>99710</v>
      </c>
      <c r="G26" s="38">
        <v>99710</v>
      </c>
      <c r="H26" s="36">
        <v>99710</v>
      </c>
      <c r="I26" s="36">
        <v>99710</v>
      </c>
      <c r="J26" s="38">
        <v>99710</v>
      </c>
      <c r="K26" s="38">
        <v>99710</v>
      </c>
      <c r="L26" s="38">
        <v>99710</v>
      </c>
      <c r="M26" s="38">
        <v>99710</v>
      </c>
      <c r="N26" s="38"/>
      <c r="O26" s="38"/>
      <c r="P26" s="38"/>
      <c r="Q26" s="39">
        <f t="shared" si="4"/>
        <v>797680</v>
      </c>
    </row>
    <row r="27" spans="1:19" ht="17.25">
      <c r="A27" s="31" t="s">
        <v>14</v>
      </c>
      <c r="B27" s="47"/>
      <c r="C27" s="32">
        <v>2500000</v>
      </c>
      <c r="D27" s="33">
        <v>2500000</v>
      </c>
      <c r="E27" s="33">
        <v>0</v>
      </c>
      <c r="F27" s="33">
        <v>0</v>
      </c>
      <c r="G27" s="33"/>
      <c r="H27" s="42">
        <v>0</v>
      </c>
      <c r="I27" s="33">
        <v>0</v>
      </c>
      <c r="J27" s="33">
        <v>0</v>
      </c>
      <c r="K27" s="33">
        <v>2145339.98</v>
      </c>
      <c r="L27" s="38">
        <v>-2145339.98</v>
      </c>
      <c r="M27" s="38">
        <v>2190487.1</v>
      </c>
      <c r="N27" s="56"/>
      <c r="O27" s="56"/>
      <c r="P27" s="56"/>
      <c r="Q27" s="39">
        <f t="shared" si="4"/>
        <v>2190487.1</v>
      </c>
    </row>
    <row r="28" spans="1:19" ht="51.75">
      <c r="A28" s="31" t="s">
        <v>15</v>
      </c>
      <c r="B28" s="47"/>
      <c r="C28" s="33">
        <v>5246000</v>
      </c>
      <c r="D28" s="33">
        <v>5246000</v>
      </c>
      <c r="E28" s="33">
        <v>0</v>
      </c>
      <c r="F28" s="33">
        <v>458642.84</v>
      </c>
      <c r="G28" s="33">
        <v>1891962.84</v>
      </c>
      <c r="H28" s="33">
        <v>458642.84</v>
      </c>
      <c r="I28" s="33">
        <v>458642.84</v>
      </c>
      <c r="J28" s="33">
        <v>458642.84</v>
      </c>
      <c r="K28" s="33">
        <v>458642.84</v>
      </c>
      <c r="L28" s="33">
        <v>542315.94999999995</v>
      </c>
      <c r="M28" s="33">
        <v>458642.84</v>
      </c>
      <c r="N28" s="33"/>
      <c r="O28" s="33"/>
      <c r="P28" s="33"/>
      <c r="Q28" s="33">
        <f t="shared" si="4"/>
        <v>5186135.8299999991</v>
      </c>
    </row>
    <row r="29" spans="1:19" ht="34.5">
      <c r="A29" s="31" t="s">
        <v>16</v>
      </c>
      <c r="B29" s="47"/>
      <c r="C29" s="33">
        <v>4500000</v>
      </c>
      <c r="D29" s="33">
        <v>4100000</v>
      </c>
      <c r="E29" s="33">
        <v>0</v>
      </c>
      <c r="F29" s="33">
        <v>291342</v>
      </c>
      <c r="G29" s="33">
        <v>0</v>
      </c>
      <c r="H29" s="33">
        <v>291342</v>
      </c>
      <c r="I29" s="36">
        <v>291342</v>
      </c>
      <c r="J29" s="33">
        <v>291342</v>
      </c>
      <c r="K29" s="33">
        <v>291342</v>
      </c>
      <c r="L29" s="33">
        <v>291342</v>
      </c>
      <c r="M29" s="33">
        <v>291342</v>
      </c>
      <c r="N29" s="33"/>
      <c r="O29" s="33"/>
      <c r="P29" s="33"/>
      <c r="Q29" s="33">
        <f t="shared" si="4"/>
        <v>2039394</v>
      </c>
    </row>
    <row r="30" spans="1:19" ht="17.25">
      <c r="A30" s="57" t="s">
        <v>17</v>
      </c>
      <c r="B30" s="58"/>
      <c r="C30" s="38">
        <v>1800000</v>
      </c>
      <c r="D30" s="38">
        <v>1516500</v>
      </c>
      <c r="E30" s="33">
        <v>0</v>
      </c>
      <c r="F30" s="38">
        <v>0</v>
      </c>
      <c r="G30" s="38">
        <v>634359.74</v>
      </c>
      <c r="H30" s="38">
        <v>0</v>
      </c>
      <c r="I30" s="38">
        <v>0</v>
      </c>
      <c r="J30" s="38">
        <v>0</v>
      </c>
      <c r="K30" s="38">
        <v>0</v>
      </c>
      <c r="L30" s="38">
        <v>237180</v>
      </c>
      <c r="M30" s="38">
        <v>0</v>
      </c>
      <c r="N30" s="56"/>
      <c r="O30" s="59"/>
      <c r="P30" s="59"/>
      <c r="Q30" s="39">
        <f t="shared" si="4"/>
        <v>871539.74</v>
      </c>
    </row>
    <row r="31" spans="1:19" ht="18" thickBot="1">
      <c r="A31" s="26" t="s">
        <v>18</v>
      </c>
      <c r="B31" s="47"/>
      <c r="C31" s="60">
        <f t="shared" ref="C31:D31" si="5">SUM(C32:C40)</f>
        <v>175189089</v>
      </c>
      <c r="D31" s="61">
        <f t="shared" si="5"/>
        <v>175189089</v>
      </c>
      <c r="E31" s="62">
        <f>SUM(E32:E40)</f>
        <v>4349999.67</v>
      </c>
      <c r="F31" s="62">
        <f t="shared" ref="F31:P31" si="6">SUM(F32:F40)</f>
        <v>15821803.710000001</v>
      </c>
      <c r="G31" s="62">
        <f t="shared" si="6"/>
        <v>18347038.030000001</v>
      </c>
      <c r="H31" s="63">
        <f t="shared" si="6"/>
        <v>7974983.2000000002</v>
      </c>
      <c r="I31" s="63">
        <f t="shared" si="6"/>
        <v>7974999.6699999999</v>
      </c>
      <c r="J31" s="62">
        <f t="shared" si="6"/>
        <v>22188497.620000001</v>
      </c>
      <c r="K31" s="62">
        <f t="shared" si="6"/>
        <v>10080908.190000001</v>
      </c>
      <c r="L31" s="62">
        <f t="shared" si="6"/>
        <v>15053944.529999999</v>
      </c>
      <c r="M31" s="62">
        <f t="shared" si="6"/>
        <v>9904426.1799999997</v>
      </c>
      <c r="N31" s="62">
        <f t="shared" si="6"/>
        <v>0</v>
      </c>
      <c r="O31" s="62">
        <f t="shared" si="6"/>
        <v>0</v>
      </c>
      <c r="P31" s="62">
        <f t="shared" si="6"/>
        <v>0</v>
      </c>
      <c r="Q31" s="64">
        <f t="shared" si="4"/>
        <v>111696600.80000001</v>
      </c>
    </row>
    <row r="32" spans="1:19" ht="18" thickBot="1">
      <c r="A32" s="41" t="s">
        <v>19</v>
      </c>
      <c r="B32" s="47"/>
      <c r="C32" s="32">
        <v>60487000</v>
      </c>
      <c r="D32" s="33">
        <v>57237000</v>
      </c>
      <c r="E32" s="65">
        <v>4349999.67</v>
      </c>
      <c r="F32" s="65">
        <v>4349999.71</v>
      </c>
      <c r="G32" s="65">
        <v>4349999.3600000003</v>
      </c>
      <c r="H32" s="38">
        <v>4349983.2</v>
      </c>
      <c r="I32" s="38">
        <v>4349999.67</v>
      </c>
      <c r="J32" s="36">
        <v>4362352.1900000004</v>
      </c>
      <c r="K32" s="36">
        <v>4349999.3600000003</v>
      </c>
      <c r="L32" s="38">
        <v>4349999.67</v>
      </c>
      <c r="M32" s="33">
        <v>4373063.8</v>
      </c>
      <c r="N32" s="38"/>
      <c r="O32" s="38"/>
      <c r="P32" s="38"/>
      <c r="Q32" s="66">
        <f t="shared" si="4"/>
        <v>39185396.629999995</v>
      </c>
    </row>
    <row r="33" spans="1:19" ht="18" thickBot="1">
      <c r="A33" s="31" t="s">
        <v>20</v>
      </c>
      <c r="B33" s="47"/>
      <c r="C33" s="32">
        <v>21250000</v>
      </c>
      <c r="D33" s="33">
        <v>20250000</v>
      </c>
      <c r="E33" s="33">
        <v>0</v>
      </c>
      <c r="F33" s="33">
        <v>4221804</v>
      </c>
      <c r="G33" s="33">
        <v>1595301</v>
      </c>
      <c r="H33" s="42">
        <v>0</v>
      </c>
      <c r="I33" s="42">
        <v>0</v>
      </c>
      <c r="J33" s="38">
        <v>5320497.47</v>
      </c>
      <c r="K33" s="38">
        <v>0</v>
      </c>
      <c r="L33" s="38">
        <v>2284126</v>
      </c>
      <c r="M33" s="33">
        <v>43278.43</v>
      </c>
      <c r="N33" s="56"/>
      <c r="O33" s="59"/>
      <c r="P33" s="59"/>
      <c r="Q33" s="66">
        <f t="shared" si="4"/>
        <v>13465006.899999999</v>
      </c>
    </row>
    <row r="34" spans="1:19" ht="18" thickBot="1">
      <c r="A34" s="41" t="s">
        <v>21</v>
      </c>
      <c r="B34" s="47"/>
      <c r="C34" s="32">
        <v>2624812</v>
      </c>
      <c r="D34" s="33">
        <v>2624812</v>
      </c>
      <c r="E34" s="33">
        <v>0</v>
      </c>
      <c r="F34" s="33">
        <v>0</v>
      </c>
      <c r="G34" s="33">
        <v>771765.37</v>
      </c>
      <c r="H34" s="42">
        <v>0</v>
      </c>
      <c r="I34" s="33">
        <v>0</v>
      </c>
      <c r="J34" s="33">
        <v>0</v>
      </c>
      <c r="K34" s="33">
        <v>197532</v>
      </c>
      <c r="L34" s="38">
        <v>0</v>
      </c>
      <c r="M34" s="33">
        <v>0</v>
      </c>
      <c r="N34" s="56"/>
      <c r="O34" s="59"/>
      <c r="P34" s="59"/>
      <c r="Q34" s="66">
        <f t="shared" si="4"/>
        <v>969297.37</v>
      </c>
    </row>
    <row r="35" spans="1:19" ht="18" thickBot="1">
      <c r="A35" s="31" t="s">
        <v>22</v>
      </c>
      <c r="B35" s="47"/>
      <c r="C35" s="32">
        <v>900000</v>
      </c>
      <c r="D35" s="33">
        <v>900000</v>
      </c>
      <c r="E35" s="33">
        <v>0</v>
      </c>
      <c r="F35" s="33">
        <v>0</v>
      </c>
      <c r="G35" s="33">
        <v>0</v>
      </c>
      <c r="H35" s="42">
        <v>0</v>
      </c>
      <c r="I35" s="42">
        <v>0</v>
      </c>
      <c r="J35" s="42">
        <v>0</v>
      </c>
      <c r="K35" s="42">
        <v>0</v>
      </c>
      <c r="L35" s="33">
        <v>0</v>
      </c>
      <c r="M35" s="33">
        <v>0</v>
      </c>
      <c r="N35" s="43"/>
      <c r="O35" s="67"/>
      <c r="P35" s="67"/>
      <c r="Q35" s="66">
        <f>SUM(E35:P35)</f>
        <v>0</v>
      </c>
    </row>
    <row r="36" spans="1:19" ht="18" thickBot="1">
      <c r="A36" s="41" t="s">
        <v>23</v>
      </c>
      <c r="B36" s="47"/>
      <c r="C36" s="32">
        <v>5950000</v>
      </c>
      <c r="D36" s="33">
        <v>5950000</v>
      </c>
      <c r="E36" s="33">
        <v>0</v>
      </c>
      <c r="F36" s="33">
        <v>0</v>
      </c>
      <c r="G36" s="33">
        <v>291615.40000000002</v>
      </c>
      <c r="H36" s="37">
        <v>0</v>
      </c>
      <c r="I36" s="37">
        <v>0</v>
      </c>
      <c r="J36" s="38">
        <v>1321349.06</v>
      </c>
      <c r="K36" s="38">
        <v>0</v>
      </c>
      <c r="L36" s="38">
        <v>25942.3</v>
      </c>
      <c r="M36" s="33">
        <v>9981.44</v>
      </c>
      <c r="N36" s="56"/>
      <c r="O36" s="59"/>
      <c r="P36" s="59"/>
      <c r="Q36" s="66">
        <f>SUM(E36:P36)</f>
        <v>1648888.2</v>
      </c>
    </row>
    <row r="37" spans="1:19" ht="35.25" thickBot="1">
      <c r="A37" s="68" t="s">
        <v>24</v>
      </c>
      <c r="B37" s="58"/>
      <c r="C37" s="33">
        <v>6732110</v>
      </c>
      <c r="D37" s="33">
        <v>6732110</v>
      </c>
      <c r="E37" s="33">
        <v>0</v>
      </c>
      <c r="F37" s="33">
        <v>0</v>
      </c>
      <c r="G37" s="33">
        <v>356941.17</v>
      </c>
      <c r="H37" s="42">
        <v>0</v>
      </c>
      <c r="I37" s="42">
        <v>0</v>
      </c>
      <c r="J37" s="42">
        <v>2483157.88</v>
      </c>
      <c r="K37" s="42">
        <v>0</v>
      </c>
      <c r="L37" s="32">
        <v>15747.34</v>
      </c>
      <c r="M37" s="33">
        <v>375844.67</v>
      </c>
      <c r="N37" s="32"/>
      <c r="O37" s="32"/>
      <c r="P37" s="32"/>
      <c r="Q37" s="66">
        <f>SUM(E37:P37)</f>
        <v>3231691.0599999996</v>
      </c>
      <c r="S37" s="6"/>
    </row>
    <row r="38" spans="1:19" ht="35.25" thickBot="1">
      <c r="A38" s="69" t="s">
        <v>25</v>
      </c>
      <c r="B38" s="70"/>
      <c r="C38" s="33">
        <v>53414015</v>
      </c>
      <c r="D38" s="33">
        <v>53414015</v>
      </c>
      <c r="E38" s="33">
        <v>0</v>
      </c>
      <c r="F38" s="33">
        <v>7250000</v>
      </c>
      <c r="G38" s="33">
        <v>4876751.41</v>
      </c>
      <c r="H38" s="33">
        <v>3625000</v>
      </c>
      <c r="I38" s="33">
        <v>3625000</v>
      </c>
      <c r="J38" s="33">
        <v>5167347.7300000004</v>
      </c>
      <c r="K38" s="33">
        <v>3625000</v>
      </c>
      <c r="L38" s="33">
        <v>3874912.2</v>
      </c>
      <c r="M38" s="33">
        <v>4589945.93</v>
      </c>
      <c r="N38" s="33"/>
      <c r="O38" s="33"/>
      <c r="P38" s="33"/>
      <c r="Q38" s="66">
        <f>SUM(E38:P38)</f>
        <v>36633957.269999996</v>
      </c>
      <c r="R38" s="6"/>
    </row>
    <row r="39" spans="1:19" ht="35.25" thickBot="1">
      <c r="A39" s="31" t="s">
        <v>26</v>
      </c>
      <c r="B39" s="47"/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33">
        <v>0</v>
      </c>
      <c r="N39" s="71"/>
      <c r="O39" s="72"/>
      <c r="P39" s="72"/>
      <c r="Q39" s="64">
        <f>SUM(E39:O39)</f>
        <v>0</v>
      </c>
    </row>
    <row r="40" spans="1:19" ht="18" thickBot="1">
      <c r="A40" s="31" t="s">
        <v>27</v>
      </c>
      <c r="B40" s="47"/>
      <c r="C40" s="73">
        <v>23831152</v>
      </c>
      <c r="D40" s="33">
        <v>28081152</v>
      </c>
      <c r="E40" s="73">
        <v>0</v>
      </c>
      <c r="F40" s="36">
        <v>0</v>
      </c>
      <c r="G40" s="74">
        <v>6104664.3200000003</v>
      </c>
      <c r="H40" s="75">
        <v>0</v>
      </c>
      <c r="I40" s="75">
        <v>0</v>
      </c>
      <c r="J40" s="74">
        <v>3533793.29</v>
      </c>
      <c r="K40" s="74">
        <v>1908376.83</v>
      </c>
      <c r="L40" s="38">
        <v>4503217.0199999996</v>
      </c>
      <c r="M40" s="33">
        <v>512311.91</v>
      </c>
      <c r="N40" s="56"/>
      <c r="O40" s="59"/>
      <c r="P40" s="59"/>
      <c r="Q40" s="66">
        <f>SUM(E40:P40)</f>
        <v>16562363.369999999</v>
      </c>
    </row>
    <row r="41" spans="1:19" s="5" customFormat="1" ht="18" thickBot="1">
      <c r="A41" s="26" t="s">
        <v>28</v>
      </c>
      <c r="B41" s="76"/>
      <c r="C41" s="77">
        <f>SUM(C42:C48)</f>
        <v>0</v>
      </c>
      <c r="D41" s="78">
        <f>SUM(D42:D48)</f>
        <v>0</v>
      </c>
      <c r="E41" s="79">
        <f>SUM(E42:E48)</f>
        <v>0</v>
      </c>
      <c r="F41" s="79">
        <f t="shared" ref="F41:H41" si="7">SUM(F42:F48)</f>
        <v>0</v>
      </c>
      <c r="G41" s="80">
        <f t="shared" si="7"/>
        <v>0</v>
      </c>
      <c r="H41" s="81">
        <f t="shared" si="7"/>
        <v>0</v>
      </c>
      <c r="I41" s="82">
        <f t="shared" ref="I41:M41" si="8">SUM(I42:I48)</f>
        <v>0</v>
      </c>
      <c r="J41" s="82">
        <f t="shared" si="8"/>
        <v>0</v>
      </c>
      <c r="K41" s="82">
        <f t="shared" si="8"/>
        <v>0</v>
      </c>
      <c r="L41" s="82">
        <f t="shared" si="8"/>
        <v>0</v>
      </c>
      <c r="M41" s="82">
        <f t="shared" si="8"/>
        <v>0</v>
      </c>
      <c r="N41" s="82">
        <f>SUM(N42:N48)</f>
        <v>0</v>
      </c>
      <c r="O41" s="82">
        <f>SUM(O42:O48)</f>
        <v>0</v>
      </c>
      <c r="P41" s="82">
        <f>SUM(P42:P48)</f>
        <v>0</v>
      </c>
      <c r="Q41" s="82">
        <f>SUM(Q42:Q48)</f>
        <v>0</v>
      </c>
    </row>
    <row r="42" spans="1:19" ht="34.5">
      <c r="A42" s="31" t="s">
        <v>29</v>
      </c>
      <c r="B42" s="47"/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83">
        <v>0</v>
      </c>
      <c r="I42" s="83">
        <v>0</v>
      </c>
      <c r="J42" s="83">
        <v>0</v>
      </c>
      <c r="K42" s="83">
        <v>0</v>
      </c>
      <c r="L42" s="33">
        <v>0</v>
      </c>
      <c r="M42" s="33">
        <v>0</v>
      </c>
      <c r="N42" s="43"/>
      <c r="O42" s="43"/>
      <c r="P42" s="43"/>
      <c r="Q42" s="84">
        <f t="shared" ref="Q42:Q48" si="9">SUM(E42:O42)</f>
        <v>0</v>
      </c>
    </row>
    <row r="43" spans="1:19" ht="34.5">
      <c r="A43" s="31" t="s">
        <v>30</v>
      </c>
      <c r="B43" s="47"/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43"/>
      <c r="O43" s="43"/>
      <c r="P43" s="43"/>
      <c r="Q43" s="39">
        <f t="shared" si="9"/>
        <v>0</v>
      </c>
    </row>
    <row r="44" spans="1:19" ht="34.5">
      <c r="A44" s="31" t="s">
        <v>31</v>
      </c>
      <c r="B44" s="47"/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43"/>
      <c r="O44" s="43"/>
      <c r="P44" s="43"/>
      <c r="Q44" s="39">
        <f t="shared" si="9"/>
        <v>0</v>
      </c>
    </row>
    <row r="45" spans="1:19" ht="34.5">
      <c r="A45" s="31" t="s">
        <v>32</v>
      </c>
      <c r="B45" s="47"/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43"/>
      <c r="O45" s="43"/>
      <c r="P45" s="43"/>
      <c r="Q45" s="39">
        <f t="shared" si="9"/>
        <v>0</v>
      </c>
    </row>
    <row r="46" spans="1:19" ht="34.5">
      <c r="A46" s="31" t="s">
        <v>33</v>
      </c>
      <c r="B46" s="47"/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43"/>
      <c r="O46" s="43"/>
      <c r="P46" s="43"/>
      <c r="Q46" s="39">
        <f t="shared" si="9"/>
        <v>0</v>
      </c>
    </row>
    <row r="47" spans="1:19" ht="40.5" customHeight="1">
      <c r="A47" s="68" t="s">
        <v>34</v>
      </c>
      <c r="B47" s="58"/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43"/>
      <c r="O47" s="43"/>
      <c r="P47" s="43"/>
      <c r="Q47" s="39">
        <f t="shared" si="9"/>
        <v>0</v>
      </c>
    </row>
    <row r="48" spans="1:19" ht="35.25" thickBot="1">
      <c r="A48" s="31" t="s">
        <v>35</v>
      </c>
      <c r="B48" s="47"/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43"/>
      <c r="O48" s="43"/>
      <c r="P48" s="43"/>
      <c r="Q48" s="39">
        <f t="shared" si="9"/>
        <v>0</v>
      </c>
    </row>
    <row r="49" spans="1:20" ht="18" thickBot="1">
      <c r="A49" s="26" t="s">
        <v>36</v>
      </c>
      <c r="B49" s="85"/>
      <c r="C49" s="79">
        <v>0</v>
      </c>
      <c r="D49" s="79">
        <v>0</v>
      </c>
      <c r="E49" s="79">
        <f t="shared" ref="E49:H49" si="10">SUM(E50:E56)</f>
        <v>0</v>
      </c>
      <c r="F49" s="79">
        <f t="shared" si="10"/>
        <v>0</v>
      </c>
      <c r="G49" s="79">
        <f t="shared" si="10"/>
        <v>0</v>
      </c>
      <c r="H49" s="79">
        <f t="shared" si="10"/>
        <v>0</v>
      </c>
      <c r="I49" s="79">
        <f t="shared" ref="I49:M49" si="11">SUM(I50:I56)</f>
        <v>0</v>
      </c>
      <c r="J49" s="79">
        <f t="shared" si="11"/>
        <v>0</v>
      </c>
      <c r="K49" s="79">
        <f t="shared" si="11"/>
        <v>0</v>
      </c>
      <c r="L49" s="79">
        <f t="shared" si="11"/>
        <v>0</v>
      </c>
      <c r="M49" s="79">
        <f t="shared" si="11"/>
        <v>0</v>
      </c>
      <c r="N49" s="79">
        <f t="shared" ref="N49:O49" si="12">SUM(N50:N56)</f>
        <v>0</v>
      </c>
      <c r="O49" s="79">
        <f t="shared" si="12"/>
        <v>0</v>
      </c>
      <c r="P49" s="79">
        <f t="shared" ref="P49" si="13">SUM(P50:P56)</f>
        <v>0</v>
      </c>
      <c r="Q49" s="78">
        <f>SUM(Q50:Q56)</f>
        <v>0</v>
      </c>
    </row>
    <row r="50" spans="1:20" ht="34.5">
      <c r="A50" s="31" t="s">
        <v>37</v>
      </c>
      <c r="B50" s="47"/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43"/>
      <c r="O50" s="43"/>
      <c r="P50" s="43"/>
      <c r="Q50" s="39">
        <f>SUM(E50:P50)</f>
        <v>0</v>
      </c>
    </row>
    <row r="51" spans="1:20" ht="34.5">
      <c r="A51" s="31" t="s">
        <v>38</v>
      </c>
      <c r="B51" s="47"/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43"/>
      <c r="O51" s="43"/>
      <c r="P51" s="43"/>
      <c r="Q51" s="39">
        <f>SUM(E51:P51)</f>
        <v>0</v>
      </c>
    </row>
    <row r="52" spans="1:20" ht="34.5">
      <c r="A52" s="31" t="s">
        <v>39</v>
      </c>
      <c r="B52" s="47"/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43"/>
      <c r="O52" s="43"/>
      <c r="P52" s="43"/>
      <c r="Q52" s="39">
        <f>SUM(E52:P52)</f>
        <v>0</v>
      </c>
    </row>
    <row r="53" spans="1:20" ht="34.5">
      <c r="A53" s="68" t="s">
        <v>40</v>
      </c>
      <c r="B53" s="58"/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43"/>
      <c r="O53" s="43"/>
      <c r="P53" s="43"/>
      <c r="Q53" s="39">
        <f t="shared" ref="Q53:Q56" si="14">SUM(E53:P53)</f>
        <v>0</v>
      </c>
    </row>
    <row r="54" spans="1:20" ht="34.5">
      <c r="A54" s="69" t="s">
        <v>41</v>
      </c>
      <c r="B54" s="70"/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43"/>
      <c r="O54" s="43"/>
      <c r="P54" s="43"/>
      <c r="Q54" s="39">
        <f t="shared" si="14"/>
        <v>0</v>
      </c>
    </row>
    <row r="55" spans="1:20" ht="34.5">
      <c r="A55" s="31" t="s">
        <v>42</v>
      </c>
      <c r="B55" s="47"/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43"/>
      <c r="O55" s="43"/>
      <c r="P55" s="43"/>
      <c r="Q55" s="39">
        <f t="shared" si="14"/>
        <v>0</v>
      </c>
    </row>
    <row r="56" spans="1:20" ht="35.25" thickBot="1">
      <c r="A56" s="68" t="s">
        <v>43</v>
      </c>
      <c r="B56" s="58"/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43"/>
      <c r="O56" s="43"/>
      <c r="P56" s="43"/>
      <c r="Q56" s="39">
        <f t="shared" si="14"/>
        <v>0</v>
      </c>
    </row>
    <row r="57" spans="1:20" ht="35.25" thickBot="1">
      <c r="A57" s="26" t="s">
        <v>44</v>
      </c>
      <c r="B57" s="85"/>
      <c r="C57" s="77">
        <f>SUM(C58:C66)</f>
        <v>11745000</v>
      </c>
      <c r="D57" s="78">
        <f>SUM(D58:D66)</f>
        <v>11745000</v>
      </c>
      <c r="E57" s="79">
        <f t="shared" ref="E57:F57" si="15">SUM(E58:E66)</f>
        <v>0</v>
      </c>
      <c r="F57" s="79">
        <f t="shared" si="15"/>
        <v>0</v>
      </c>
      <c r="G57" s="79">
        <f t="shared" ref="G57:H57" si="16">SUM(G58:G66)</f>
        <v>5502698.1299999999</v>
      </c>
      <c r="H57" s="79">
        <f t="shared" si="16"/>
        <v>0</v>
      </c>
      <c r="I57" s="79">
        <f t="shared" ref="I57:K57" si="17">SUM(I58:I66)</f>
        <v>0</v>
      </c>
      <c r="J57" s="79">
        <f t="shared" si="17"/>
        <v>1622998.41</v>
      </c>
      <c r="K57" s="86">
        <f t="shared" si="17"/>
        <v>0</v>
      </c>
      <c r="L57" s="87">
        <f>+L58+L59+L60+L61+L62+L63+L64+L65+L66</f>
        <v>2628760.0599999996</v>
      </c>
      <c r="M57" s="87">
        <f t="shared" ref="M57:N57" si="18">+M58+M59+M62+M66</f>
        <v>0</v>
      </c>
      <c r="N57" s="87">
        <f t="shared" si="18"/>
        <v>0</v>
      </c>
      <c r="O57" s="87">
        <f>+O58+O59+O62+O66</f>
        <v>0</v>
      </c>
      <c r="P57" s="87">
        <f>+P58+P59+P62+P65</f>
        <v>0</v>
      </c>
      <c r="Q57" s="78">
        <f t="shared" ref="Q57:Q66" si="19">SUM(E57:P57)</f>
        <v>9754456.5999999996</v>
      </c>
      <c r="T57" s="6"/>
    </row>
    <row r="58" spans="1:20" ht="18" thickBot="1">
      <c r="A58" s="31" t="s">
        <v>45</v>
      </c>
      <c r="B58" s="47"/>
      <c r="C58" s="32">
        <v>3225000</v>
      </c>
      <c r="D58" s="33">
        <v>3225000</v>
      </c>
      <c r="E58" s="73">
        <v>0</v>
      </c>
      <c r="F58" s="73">
        <v>0</v>
      </c>
      <c r="G58" s="65">
        <v>4292692.08</v>
      </c>
      <c r="H58" s="33">
        <v>0</v>
      </c>
      <c r="I58" s="33">
        <v>0</v>
      </c>
      <c r="J58" s="34">
        <v>1046014.87</v>
      </c>
      <c r="K58" s="53">
        <v>0</v>
      </c>
      <c r="L58" s="38">
        <v>816588.32</v>
      </c>
      <c r="M58" s="33">
        <v>0</v>
      </c>
      <c r="N58" s="56"/>
      <c r="O58" s="59"/>
      <c r="P58" s="59"/>
      <c r="Q58" s="88">
        <f t="shared" si="19"/>
        <v>6155295.2700000005</v>
      </c>
    </row>
    <row r="59" spans="1:20" ht="35.25" thickBot="1">
      <c r="A59" s="31" t="s">
        <v>46</v>
      </c>
      <c r="B59" s="47"/>
      <c r="C59" s="33">
        <v>800000</v>
      </c>
      <c r="D59" s="33">
        <v>800000</v>
      </c>
      <c r="E59" s="33">
        <v>0</v>
      </c>
      <c r="F59" s="33">
        <v>0</v>
      </c>
      <c r="G59" s="33">
        <v>913472.24</v>
      </c>
      <c r="H59" s="33">
        <v>0</v>
      </c>
      <c r="I59" s="33">
        <v>0</v>
      </c>
      <c r="J59" s="33">
        <v>564700.80000000005</v>
      </c>
      <c r="K59" s="42">
        <v>0</v>
      </c>
      <c r="L59" s="38">
        <v>470584</v>
      </c>
      <c r="M59" s="33">
        <v>0</v>
      </c>
      <c r="N59" s="56"/>
      <c r="O59" s="56"/>
      <c r="P59" s="59"/>
      <c r="Q59" s="88">
        <f t="shared" si="19"/>
        <v>1948757.04</v>
      </c>
    </row>
    <row r="60" spans="1:20" ht="35.25" thickBot="1">
      <c r="A60" s="31" t="s">
        <v>47</v>
      </c>
      <c r="B60" s="47"/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42">
        <v>0</v>
      </c>
      <c r="L60" s="33">
        <v>0</v>
      </c>
      <c r="M60" s="33">
        <v>0</v>
      </c>
      <c r="N60" s="43"/>
      <c r="O60" s="43"/>
      <c r="P60" s="43"/>
      <c r="Q60" s="88">
        <f t="shared" si="19"/>
        <v>0</v>
      </c>
    </row>
    <row r="61" spans="1:20" ht="35.25" thickBot="1">
      <c r="A61" s="31" t="s">
        <v>48</v>
      </c>
      <c r="B61" s="47"/>
      <c r="C61" s="33">
        <v>3000000</v>
      </c>
      <c r="D61" s="33">
        <v>3000000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42">
        <v>0</v>
      </c>
      <c r="L61" s="33">
        <v>0</v>
      </c>
      <c r="M61" s="33">
        <v>0</v>
      </c>
      <c r="N61" s="43"/>
      <c r="O61" s="43"/>
      <c r="P61" s="43"/>
      <c r="Q61" s="88">
        <f t="shared" si="19"/>
        <v>0</v>
      </c>
    </row>
    <row r="62" spans="1:20" ht="35.25" thickBot="1">
      <c r="A62" s="31" t="s">
        <v>49</v>
      </c>
      <c r="B62" s="47"/>
      <c r="C62" s="32">
        <v>3820000</v>
      </c>
      <c r="D62" s="32">
        <v>3820000</v>
      </c>
      <c r="E62" s="33">
        <v>0</v>
      </c>
      <c r="F62" s="33">
        <v>0</v>
      </c>
      <c r="G62" s="33">
        <v>296533.81</v>
      </c>
      <c r="H62" s="33">
        <v>0</v>
      </c>
      <c r="I62" s="33">
        <v>0</v>
      </c>
      <c r="J62" s="36">
        <v>12282.74</v>
      </c>
      <c r="K62" s="42">
        <v>0</v>
      </c>
      <c r="L62" s="38">
        <v>37587.68</v>
      </c>
      <c r="M62" s="33">
        <v>0</v>
      </c>
      <c r="N62" s="56"/>
      <c r="O62" s="59"/>
      <c r="P62" s="59"/>
      <c r="Q62" s="88">
        <f t="shared" si="19"/>
        <v>346404.23</v>
      </c>
    </row>
    <row r="63" spans="1:20" ht="22.5" customHeight="1" thickBot="1">
      <c r="A63" s="31" t="s">
        <v>50</v>
      </c>
      <c r="B63" s="47"/>
      <c r="C63" s="32">
        <v>400000</v>
      </c>
      <c r="D63" s="32">
        <v>400000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42">
        <v>0</v>
      </c>
      <c r="L63" s="38">
        <v>1304000.06</v>
      </c>
      <c r="M63" s="33">
        <v>0</v>
      </c>
      <c r="N63" s="56"/>
      <c r="O63" s="56"/>
      <c r="P63" s="56"/>
      <c r="Q63" s="88">
        <f t="shared" si="19"/>
        <v>1304000.06</v>
      </c>
    </row>
    <row r="64" spans="1:20" ht="19.5" customHeight="1" thickBot="1">
      <c r="A64" s="68" t="s">
        <v>51</v>
      </c>
      <c r="B64" s="58"/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42">
        <v>0</v>
      </c>
      <c r="L64" s="33">
        <v>0</v>
      </c>
      <c r="M64" s="33">
        <v>0</v>
      </c>
      <c r="N64" s="43"/>
      <c r="O64" s="43"/>
      <c r="P64" s="43"/>
      <c r="Q64" s="88">
        <f t="shared" si="19"/>
        <v>0</v>
      </c>
    </row>
    <row r="65" spans="1:20" ht="18" thickBot="1">
      <c r="A65" s="31" t="s">
        <v>52</v>
      </c>
      <c r="B65" s="47"/>
      <c r="C65" s="32"/>
      <c r="D65" s="89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42">
        <v>0</v>
      </c>
      <c r="L65" s="33">
        <v>0</v>
      </c>
      <c r="M65" s="33">
        <v>0</v>
      </c>
      <c r="N65" s="43"/>
      <c r="O65" s="43"/>
      <c r="P65" s="67"/>
      <c r="Q65" s="88">
        <f t="shared" si="19"/>
        <v>0</v>
      </c>
    </row>
    <row r="66" spans="1:20" ht="35.25" customHeight="1" thickBot="1">
      <c r="A66" s="31" t="s">
        <v>53</v>
      </c>
      <c r="B66" s="47"/>
      <c r="C66" s="33">
        <v>500000</v>
      </c>
      <c r="D66" s="33">
        <v>500000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42">
        <v>0</v>
      </c>
      <c r="L66" s="33">
        <v>0</v>
      </c>
      <c r="M66" s="33">
        <v>0</v>
      </c>
      <c r="N66" s="33"/>
      <c r="O66" s="33"/>
      <c r="P66" s="33"/>
      <c r="Q66" s="33">
        <f t="shared" si="19"/>
        <v>0</v>
      </c>
    </row>
    <row r="67" spans="1:20" ht="18" thickBot="1">
      <c r="A67" s="26" t="s">
        <v>54</v>
      </c>
      <c r="B67" s="85"/>
      <c r="C67" s="77">
        <f>+C68</f>
        <v>0</v>
      </c>
      <c r="D67" s="78">
        <f>+D68</f>
        <v>0</v>
      </c>
      <c r="E67" s="79">
        <f t="shared" ref="E67:H67" si="20">SUM(E68:E71)</f>
        <v>0</v>
      </c>
      <c r="F67" s="79">
        <f t="shared" si="20"/>
        <v>0</v>
      </c>
      <c r="G67" s="79">
        <f t="shared" si="20"/>
        <v>0</v>
      </c>
      <c r="H67" s="79">
        <f t="shared" si="20"/>
        <v>0</v>
      </c>
      <c r="I67" s="79">
        <f t="shared" ref="I67:M67" si="21">SUM(I68:I71)</f>
        <v>0</v>
      </c>
      <c r="J67" s="79">
        <f t="shared" si="21"/>
        <v>0</v>
      </c>
      <c r="K67" s="86">
        <f t="shared" si="21"/>
        <v>0</v>
      </c>
      <c r="L67" s="86">
        <f t="shared" si="21"/>
        <v>0</v>
      </c>
      <c r="M67" s="86">
        <f t="shared" si="21"/>
        <v>0</v>
      </c>
      <c r="N67" s="86">
        <f t="shared" ref="N67:O67" si="22">SUM(N68:N71)</f>
        <v>0</v>
      </c>
      <c r="O67" s="86">
        <f t="shared" si="22"/>
        <v>0</v>
      </c>
      <c r="P67" s="86">
        <f t="shared" ref="P67" si="23">SUM(P68:P71)</f>
        <v>0</v>
      </c>
      <c r="Q67" s="78">
        <f>SUM(Q68:Q71)</f>
        <v>0</v>
      </c>
    </row>
    <row r="68" spans="1:20" ht="17.25">
      <c r="A68" s="31" t="s">
        <v>55</v>
      </c>
      <c r="B68" s="47"/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42">
        <v>0</v>
      </c>
      <c r="L68" s="42">
        <v>0</v>
      </c>
      <c r="M68" s="42">
        <v>0</v>
      </c>
      <c r="N68" s="83"/>
      <c r="O68" s="83"/>
      <c r="P68" s="83"/>
      <c r="Q68" s="39">
        <f>SUM(E68:P68)</f>
        <v>0</v>
      </c>
    </row>
    <row r="69" spans="1:20" ht="17.25">
      <c r="A69" s="31" t="s">
        <v>56</v>
      </c>
      <c r="B69" s="47"/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42">
        <v>0</v>
      </c>
      <c r="L69" s="42">
        <v>0</v>
      </c>
      <c r="M69" s="42">
        <v>0</v>
      </c>
      <c r="N69" s="83"/>
      <c r="O69" s="83"/>
      <c r="P69" s="83"/>
      <c r="Q69" s="39">
        <f>SUM(E69:P69)</f>
        <v>0</v>
      </c>
    </row>
    <row r="70" spans="1:20" ht="17.25">
      <c r="A70" s="57" t="s">
        <v>57</v>
      </c>
      <c r="B70" s="58"/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42">
        <v>0</v>
      </c>
      <c r="L70" s="42">
        <v>0</v>
      </c>
      <c r="M70" s="42">
        <v>0</v>
      </c>
      <c r="N70" s="83"/>
      <c r="O70" s="83"/>
      <c r="P70" s="83"/>
      <c r="Q70" s="39">
        <f t="shared" ref="Q70:Q76" si="24">SUM(E70:P70)</f>
        <v>0</v>
      </c>
      <c r="S70" s="6"/>
    </row>
    <row r="71" spans="1:20" ht="51.75">
      <c r="A71" s="69" t="s">
        <v>58</v>
      </c>
      <c r="B71" s="70"/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42">
        <v>0</v>
      </c>
      <c r="L71" s="42">
        <v>0</v>
      </c>
      <c r="M71" s="42">
        <v>0</v>
      </c>
      <c r="N71" s="33"/>
      <c r="O71" s="33"/>
      <c r="P71" s="33"/>
      <c r="Q71" s="33">
        <f>SUM(E71:P71)</f>
        <v>0</v>
      </c>
      <c r="T71" t="s">
        <v>91</v>
      </c>
    </row>
    <row r="72" spans="1:20" ht="34.5">
      <c r="A72" s="26" t="s">
        <v>59</v>
      </c>
      <c r="B72" s="47"/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42">
        <v>0</v>
      </c>
      <c r="L72" s="42">
        <v>0</v>
      </c>
      <c r="M72" s="42">
        <v>0</v>
      </c>
      <c r="N72" s="33"/>
      <c r="O72" s="33"/>
      <c r="P72" s="33"/>
      <c r="Q72" s="33">
        <f t="shared" si="24"/>
        <v>0</v>
      </c>
    </row>
    <row r="73" spans="1:20" ht="17.25">
      <c r="A73" s="31" t="s">
        <v>60</v>
      </c>
      <c r="B73" s="47"/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42">
        <v>0</v>
      </c>
      <c r="L73" s="42">
        <v>0</v>
      </c>
      <c r="M73" s="42">
        <v>0</v>
      </c>
      <c r="N73" s="83"/>
      <c r="O73" s="83"/>
      <c r="P73" s="83"/>
      <c r="Q73" s="39">
        <f t="shared" si="24"/>
        <v>0</v>
      </c>
    </row>
    <row r="74" spans="1:20" ht="34.5">
      <c r="A74" s="31" t="s">
        <v>61</v>
      </c>
      <c r="B74" s="47"/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42">
        <v>0</v>
      </c>
      <c r="L74" s="42">
        <v>0</v>
      </c>
      <c r="M74" s="42">
        <v>0</v>
      </c>
      <c r="N74" s="73"/>
      <c r="O74" s="73"/>
      <c r="P74" s="73"/>
      <c r="Q74" s="33">
        <f t="shared" si="24"/>
        <v>0</v>
      </c>
    </row>
    <row r="75" spans="1:20" ht="17.25">
      <c r="A75" s="26" t="s">
        <v>62</v>
      </c>
      <c r="B75" s="47"/>
      <c r="C75" s="33">
        <v>0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42">
        <v>0</v>
      </c>
      <c r="L75" s="42">
        <v>0</v>
      </c>
      <c r="M75" s="42">
        <v>0</v>
      </c>
      <c r="N75" s="33"/>
      <c r="O75" s="33"/>
      <c r="P75" s="33"/>
      <c r="Q75" s="39">
        <f>SUM(E75:P75)</f>
        <v>0</v>
      </c>
    </row>
    <row r="76" spans="1:20" ht="17.25">
      <c r="A76" s="41" t="s">
        <v>63</v>
      </c>
      <c r="B76" s="47"/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42">
        <v>0</v>
      </c>
      <c r="L76" s="42">
        <v>0</v>
      </c>
      <c r="M76" s="42">
        <v>0</v>
      </c>
      <c r="N76" s="83"/>
      <c r="O76" s="83"/>
      <c r="P76" s="83"/>
      <c r="Q76" s="39">
        <f t="shared" si="24"/>
        <v>0</v>
      </c>
    </row>
    <row r="77" spans="1:20" ht="17.25">
      <c r="A77" s="41" t="s">
        <v>64</v>
      </c>
      <c r="B77" s="47"/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42">
        <v>0</v>
      </c>
      <c r="L77" s="42">
        <v>0</v>
      </c>
      <c r="M77" s="42">
        <v>0</v>
      </c>
      <c r="N77" s="83"/>
      <c r="O77" s="83"/>
      <c r="P77" s="83"/>
      <c r="Q77" s="39">
        <f>SUM(E77:P77)</f>
        <v>0</v>
      </c>
      <c r="S77" s="6"/>
    </row>
    <row r="78" spans="1:20" ht="35.25" thickBot="1">
      <c r="A78" s="31" t="s">
        <v>65</v>
      </c>
      <c r="B78" s="47"/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42">
        <v>0</v>
      </c>
      <c r="L78" s="42">
        <v>0</v>
      </c>
      <c r="M78" s="42">
        <v>0</v>
      </c>
      <c r="N78" s="83"/>
      <c r="O78" s="83"/>
      <c r="P78" s="83"/>
      <c r="Q78" s="33">
        <f>SUM(E78:P78)</f>
        <v>0</v>
      </c>
    </row>
    <row r="79" spans="1:20" ht="18" thickBot="1">
      <c r="A79" s="90" t="s">
        <v>66</v>
      </c>
      <c r="B79" s="91"/>
      <c r="C79" s="92">
        <f>+C14</f>
        <v>502430792</v>
      </c>
      <c r="D79" s="93">
        <f>+D14</f>
        <v>502430792</v>
      </c>
      <c r="E79" s="94">
        <f t="shared" ref="E79:K79" si="25">+E15+E21+E31+E41+E57</f>
        <v>28130095.079999998</v>
      </c>
      <c r="F79" s="94">
        <f t="shared" si="25"/>
        <v>39877694.439999998</v>
      </c>
      <c r="G79" s="94">
        <f t="shared" si="25"/>
        <v>49670435.310000002</v>
      </c>
      <c r="H79" s="94">
        <f t="shared" si="25"/>
        <v>32066971.68</v>
      </c>
      <c r="I79" s="94">
        <f t="shared" si="25"/>
        <v>32162605.299999997</v>
      </c>
      <c r="J79" s="94">
        <f t="shared" si="25"/>
        <v>48028486.850000001</v>
      </c>
      <c r="K79" s="94">
        <f t="shared" si="25"/>
        <v>36521667.100000009</v>
      </c>
      <c r="L79" s="95">
        <f>+L94</f>
        <v>40284468.870000005</v>
      </c>
      <c r="M79" s="95">
        <f>M94</f>
        <v>36275200.18</v>
      </c>
      <c r="N79" s="95">
        <f>N94</f>
        <v>0</v>
      </c>
      <c r="O79" s="95">
        <f>O94</f>
        <v>0</v>
      </c>
      <c r="P79" s="95">
        <f>P94</f>
        <v>0</v>
      </c>
      <c r="Q79" s="96">
        <f>+Q15+Q21+Q31+Q41+Q57</f>
        <v>343017624.81</v>
      </c>
    </row>
    <row r="80" spans="1:20" ht="17.25">
      <c r="A80" s="44"/>
      <c r="B80" s="47"/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8"/>
      <c r="O80" s="38"/>
      <c r="P80" s="38"/>
      <c r="Q80" s="97"/>
    </row>
    <row r="81" spans="1:19" ht="17.25">
      <c r="A81" s="98" t="s">
        <v>67</v>
      </c>
      <c r="B81" s="99"/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8"/>
      <c r="O81" s="38"/>
      <c r="P81" s="38"/>
      <c r="Q81" s="97">
        <v>0</v>
      </c>
    </row>
    <row r="82" spans="1:19" ht="17.25">
      <c r="A82" s="26" t="s">
        <v>68</v>
      </c>
      <c r="B82" s="47"/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8"/>
      <c r="O82" s="38"/>
      <c r="P82" s="38"/>
      <c r="Q82" s="97">
        <f t="shared" ref="Q82:Q84" si="26">SUM(E82:F82)</f>
        <v>0</v>
      </c>
    </row>
    <row r="83" spans="1:19" ht="34.5">
      <c r="A83" s="31" t="s">
        <v>69</v>
      </c>
      <c r="B83" s="47"/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8"/>
      <c r="O83" s="38"/>
      <c r="P83" s="38"/>
      <c r="Q83" s="97">
        <f t="shared" si="26"/>
        <v>0</v>
      </c>
    </row>
    <row r="84" spans="1:19" ht="34.5">
      <c r="A84" s="31" t="s">
        <v>70</v>
      </c>
      <c r="B84" s="47"/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8"/>
      <c r="O84" s="38"/>
      <c r="P84" s="38"/>
      <c r="Q84" s="38">
        <f t="shared" si="26"/>
        <v>0</v>
      </c>
    </row>
    <row r="85" spans="1:19" ht="17.25">
      <c r="A85" s="100" t="s">
        <v>71</v>
      </c>
      <c r="B85" s="101"/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8"/>
      <c r="O85" s="38"/>
      <c r="P85" s="38"/>
      <c r="Q85" s="38">
        <f>SUM(C85:I85)</f>
        <v>0</v>
      </c>
    </row>
    <row r="86" spans="1:19" ht="17.25">
      <c r="A86" s="41" t="s">
        <v>72</v>
      </c>
      <c r="B86" s="47"/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8"/>
      <c r="O86" s="38"/>
      <c r="P86" s="38"/>
      <c r="Q86" s="38">
        <f>SUM(E86:I86)</f>
        <v>0</v>
      </c>
    </row>
    <row r="87" spans="1:19" ht="17.25">
      <c r="A87" s="41" t="s">
        <v>73</v>
      </c>
      <c r="B87" s="13"/>
      <c r="C87" s="33">
        <v>0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8"/>
      <c r="O87" s="38"/>
      <c r="P87" s="38"/>
      <c r="Q87" s="38">
        <f t="shared" ref="Q87:Q89" si="27">SUM(E87:I87)</f>
        <v>0</v>
      </c>
    </row>
    <row r="88" spans="1:19" ht="17.25">
      <c r="A88" s="41"/>
      <c r="B88" s="13"/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8"/>
      <c r="O88" s="38"/>
      <c r="P88" s="38"/>
      <c r="Q88" s="38">
        <f t="shared" si="27"/>
        <v>0</v>
      </c>
    </row>
    <row r="89" spans="1:19" ht="17.25">
      <c r="A89" s="41"/>
      <c r="B89" s="13"/>
      <c r="C89" s="33">
        <v>0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8"/>
      <c r="O89" s="38"/>
      <c r="P89" s="38"/>
      <c r="Q89" s="38">
        <f t="shared" si="27"/>
        <v>0</v>
      </c>
    </row>
    <row r="90" spans="1:19" ht="17.25">
      <c r="A90" s="102" t="s">
        <v>74</v>
      </c>
      <c r="B90" s="13"/>
      <c r="C90" s="33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8"/>
      <c r="O90" s="38"/>
      <c r="P90" s="38"/>
      <c r="Q90" s="38">
        <v>0</v>
      </c>
    </row>
    <row r="91" spans="1:19" ht="34.5">
      <c r="A91" s="31" t="s">
        <v>75</v>
      </c>
      <c r="B91" s="47"/>
      <c r="C91" s="33">
        <v>0</v>
      </c>
      <c r="D91" s="33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8"/>
      <c r="O91" s="38"/>
      <c r="P91" s="38"/>
      <c r="Q91" s="38">
        <f>SUM(E91:I91)</f>
        <v>0</v>
      </c>
    </row>
    <row r="92" spans="1:19" ht="17.25">
      <c r="A92" s="90" t="s">
        <v>76</v>
      </c>
      <c r="B92" s="103"/>
      <c r="C92" s="33">
        <v>0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8"/>
      <c r="O92" s="38"/>
      <c r="P92" s="38"/>
      <c r="Q92" s="38">
        <v>0</v>
      </c>
    </row>
    <row r="93" spans="1:19" ht="17.25">
      <c r="A93" s="104"/>
      <c r="B93" s="58"/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105"/>
      <c r="O93" s="105"/>
      <c r="P93" s="105"/>
      <c r="Q93" s="106"/>
    </row>
    <row r="94" spans="1:19" ht="21" customHeight="1" thickBot="1">
      <c r="A94" s="107" t="s">
        <v>77</v>
      </c>
      <c r="B94" s="108"/>
      <c r="C94" s="109">
        <f t="shared" ref="C94:F94" si="28">+C79+C92</f>
        <v>502430792</v>
      </c>
      <c r="D94" s="109">
        <f t="shared" si="28"/>
        <v>502430792</v>
      </c>
      <c r="E94" s="109">
        <f t="shared" si="28"/>
        <v>28130095.079999998</v>
      </c>
      <c r="F94" s="109">
        <f t="shared" si="28"/>
        <v>39877694.439999998</v>
      </c>
      <c r="G94" s="109">
        <f t="shared" ref="G94:H94" si="29">+G79+G92</f>
        <v>49670435.310000002</v>
      </c>
      <c r="H94" s="109">
        <f t="shared" si="29"/>
        <v>32066971.68</v>
      </c>
      <c r="I94" s="109">
        <f t="shared" ref="I94:K94" si="30">+I79+I92</f>
        <v>32162605.299999997</v>
      </c>
      <c r="J94" s="109">
        <f t="shared" si="30"/>
        <v>48028486.850000001</v>
      </c>
      <c r="K94" s="109">
        <f t="shared" si="30"/>
        <v>36521667.100000009</v>
      </c>
      <c r="L94" s="109">
        <f>+L57+L31+L21+L15</f>
        <v>40284468.870000005</v>
      </c>
      <c r="M94" s="109">
        <f>+M57+M31+M21+M15</f>
        <v>36275200.18</v>
      </c>
      <c r="N94" s="109">
        <f>+N57+N31+N21+N15</f>
        <v>0</v>
      </c>
      <c r="O94" s="109">
        <f>+O57+O31+O21+O15</f>
        <v>0</v>
      </c>
      <c r="P94" s="109">
        <f>+P57+P31+P21+P15</f>
        <v>0</v>
      </c>
      <c r="Q94" s="110">
        <f>+Q79+Q92</f>
        <v>343017624.81</v>
      </c>
      <c r="S94" s="6"/>
    </row>
    <row r="95" spans="1:19" ht="18" thickTop="1">
      <c r="A95" s="111" t="s">
        <v>82</v>
      </c>
      <c r="B95" s="13"/>
      <c r="C95" s="13"/>
      <c r="D95" s="13"/>
      <c r="E95" s="13"/>
      <c r="F95" s="13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13"/>
    </row>
    <row r="96" spans="1:19" ht="17.25">
      <c r="A96" s="112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112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112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112" t="s">
        <v>119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19"/>
      <c r="Q99" s="13"/>
    </row>
    <row r="100" spans="1:23" ht="17.25">
      <c r="A100" s="112" t="s">
        <v>118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23" ht="17.25">
      <c r="A101" s="112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23" ht="17.25">
      <c r="A102" s="1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23" ht="24.75" customHeight="1">
      <c r="A103" s="122" t="s">
        <v>113</v>
      </c>
      <c r="B103" s="122"/>
      <c r="C103" s="122"/>
      <c r="D103" s="13"/>
      <c r="E103" s="13"/>
      <c r="F103" s="13"/>
      <c r="G103" s="113"/>
      <c r="H103" s="113"/>
      <c r="I103" s="13"/>
      <c r="J103" s="13"/>
      <c r="K103" s="13"/>
      <c r="L103" s="13"/>
      <c r="M103" s="136" t="s">
        <v>115</v>
      </c>
      <c r="N103" s="136"/>
      <c r="O103" s="136"/>
      <c r="P103" s="136"/>
      <c r="Q103" s="113"/>
      <c r="R103" s="8"/>
      <c r="S103" s="8"/>
      <c r="T103" s="8"/>
      <c r="U103" s="8"/>
      <c r="V103" s="8"/>
      <c r="W103" s="8"/>
    </row>
    <row r="104" spans="1:23" ht="24" customHeight="1">
      <c r="A104" s="123" t="s">
        <v>106</v>
      </c>
      <c r="B104" s="123"/>
      <c r="C104" s="123"/>
      <c r="D104" s="13"/>
      <c r="E104" s="13"/>
      <c r="F104" s="13"/>
      <c r="G104" s="114"/>
      <c r="H104" s="114"/>
      <c r="I104" s="13"/>
      <c r="J104" s="13"/>
      <c r="K104" s="13"/>
      <c r="L104" s="13"/>
      <c r="M104" s="123" t="s">
        <v>114</v>
      </c>
      <c r="N104" s="123"/>
      <c r="O104" s="123"/>
      <c r="P104" s="123"/>
      <c r="Q104" s="114"/>
      <c r="R104" s="11"/>
      <c r="S104" s="11"/>
      <c r="T104" s="11"/>
      <c r="U104" s="11"/>
      <c r="V104" s="11"/>
      <c r="W104" s="11"/>
    </row>
    <row r="105" spans="1:23" ht="11.25" customHeight="1">
      <c r="A105" s="123" t="s">
        <v>104</v>
      </c>
      <c r="B105" s="123"/>
      <c r="C105" s="123"/>
      <c r="D105" s="13"/>
      <c r="E105" s="13"/>
      <c r="F105" s="13"/>
      <c r="G105" s="115"/>
      <c r="H105" s="115"/>
      <c r="I105" s="13"/>
      <c r="J105" s="13"/>
      <c r="K105" s="13"/>
      <c r="L105" s="13"/>
      <c r="M105" s="137" t="s">
        <v>95</v>
      </c>
      <c r="N105" s="137"/>
      <c r="O105" s="137"/>
      <c r="P105" s="137"/>
      <c r="Q105" s="115"/>
      <c r="R105" s="12"/>
      <c r="S105" s="12"/>
      <c r="T105" s="12"/>
      <c r="U105" s="12"/>
      <c r="V105" s="12"/>
      <c r="W105" s="12"/>
    </row>
    <row r="106" spans="1:23" ht="12" customHeight="1">
      <c r="A106" s="123"/>
      <c r="B106" s="123"/>
      <c r="C106" s="123"/>
      <c r="D106" s="13"/>
      <c r="E106" s="13"/>
      <c r="F106" s="13"/>
      <c r="G106" s="114"/>
      <c r="H106" s="114"/>
      <c r="I106" s="13"/>
      <c r="J106" s="13"/>
      <c r="K106" s="13"/>
      <c r="L106" s="13"/>
      <c r="M106" s="115"/>
      <c r="N106" s="115"/>
      <c r="O106" s="115"/>
      <c r="P106" s="115"/>
      <c r="Q106" s="115"/>
      <c r="R106" s="12"/>
      <c r="S106" s="12"/>
      <c r="T106" s="12"/>
      <c r="U106" s="12"/>
      <c r="V106" s="12"/>
      <c r="W106" s="12"/>
    </row>
    <row r="107" spans="1:23" ht="18.75">
      <c r="A107" s="126" t="s">
        <v>110</v>
      </c>
      <c r="B107" s="126"/>
      <c r="C107" s="126"/>
      <c r="D107" s="13"/>
      <c r="E107" s="13"/>
      <c r="F107" s="127" t="s">
        <v>112</v>
      </c>
      <c r="G107" s="127"/>
      <c r="H107" s="127"/>
      <c r="I107" s="127"/>
      <c r="J107" s="127"/>
      <c r="K107" s="13"/>
      <c r="L107" s="13"/>
      <c r="M107" s="13"/>
      <c r="N107" s="128" t="s">
        <v>116</v>
      </c>
      <c r="O107" s="129"/>
      <c r="P107" s="129"/>
      <c r="Q107" s="129"/>
    </row>
    <row r="108" spans="1:23" ht="17.25">
      <c r="A108" s="13"/>
      <c r="B108" s="13"/>
      <c r="C108" s="13"/>
      <c r="D108" s="13"/>
      <c r="E108" s="13"/>
      <c r="F108" s="125" t="s">
        <v>117</v>
      </c>
      <c r="G108" s="125"/>
      <c r="H108" s="125"/>
      <c r="I108" s="125"/>
      <c r="J108" s="125"/>
      <c r="K108" s="14"/>
      <c r="L108" s="14"/>
      <c r="M108" s="14"/>
      <c r="N108" s="129"/>
      <c r="O108" s="129"/>
      <c r="P108" s="129"/>
      <c r="Q108" s="129"/>
    </row>
    <row r="109" spans="1:23" ht="17.25">
      <c r="A109" s="13"/>
      <c r="B109" s="13"/>
      <c r="C109" s="13"/>
      <c r="D109" s="13"/>
      <c r="E109" s="13"/>
      <c r="F109" s="125" t="s">
        <v>94</v>
      </c>
      <c r="G109" s="125"/>
      <c r="H109" s="125"/>
      <c r="I109" s="125"/>
      <c r="J109" s="125"/>
      <c r="K109" s="13"/>
      <c r="L109" s="13"/>
      <c r="M109" s="13"/>
      <c r="N109" s="13"/>
      <c r="O109" s="13"/>
      <c r="P109" s="13"/>
      <c r="Q109" s="13"/>
    </row>
    <row r="110" spans="1:23" ht="17.25">
      <c r="A110" s="13"/>
      <c r="B110" s="116"/>
      <c r="C110" s="116"/>
      <c r="D110" s="13"/>
      <c r="E110" s="13"/>
      <c r="F110" s="138" t="s">
        <v>99</v>
      </c>
      <c r="G110" s="138"/>
      <c r="H110" s="138"/>
      <c r="I110" s="138"/>
      <c r="J110" s="13"/>
      <c r="K110" s="116"/>
      <c r="L110" s="116"/>
      <c r="M110" s="116"/>
      <c r="N110" s="116"/>
      <c r="O110" s="116"/>
      <c r="P110" s="116"/>
      <c r="Q110" s="116"/>
      <c r="R110" s="9"/>
      <c r="S110" s="9"/>
      <c r="T110" s="9"/>
      <c r="U110" s="9"/>
      <c r="V110" s="9"/>
      <c r="W110" s="9"/>
    </row>
    <row r="111" spans="1:23" ht="17.25">
      <c r="A111" s="13"/>
      <c r="B111" s="117"/>
      <c r="C111" s="117"/>
      <c r="D111" s="13"/>
      <c r="E111" s="13"/>
      <c r="F111" s="13"/>
      <c r="G111" s="13"/>
      <c r="H111" s="13"/>
      <c r="I111" s="13"/>
      <c r="J111" s="13"/>
      <c r="K111" s="117"/>
      <c r="L111" s="117"/>
      <c r="M111" s="117"/>
      <c r="N111" s="117"/>
      <c r="O111" s="117"/>
      <c r="P111" s="117"/>
      <c r="Q111" s="117"/>
      <c r="R111" s="10"/>
      <c r="S111" s="10"/>
      <c r="T111" s="10"/>
      <c r="U111" s="10"/>
      <c r="V111" s="10"/>
      <c r="W111" s="10"/>
    </row>
    <row r="112" spans="1:23" ht="17.25">
      <c r="A112" s="13"/>
      <c r="B112" s="117"/>
      <c r="C112" s="117"/>
      <c r="D112" s="13"/>
      <c r="E112" s="13"/>
      <c r="F112" s="13"/>
      <c r="G112" s="13"/>
      <c r="H112" s="13"/>
      <c r="I112" s="13"/>
      <c r="J112" s="13"/>
      <c r="K112" s="117"/>
      <c r="L112" s="117"/>
      <c r="M112" s="117"/>
      <c r="N112" s="117"/>
      <c r="O112" s="117"/>
      <c r="P112" s="117"/>
      <c r="Q112" s="117"/>
      <c r="R112" s="10"/>
      <c r="S112" s="10"/>
      <c r="T112" s="10"/>
      <c r="U112" s="10"/>
      <c r="V112" s="10"/>
      <c r="W112" s="10"/>
    </row>
  </sheetData>
  <mergeCells count="18">
    <mergeCell ref="F110:I110"/>
    <mergeCell ref="A107:C107"/>
    <mergeCell ref="F107:J107"/>
    <mergeCell ref="F108:J108"/>
    <mergeCell ref="F109:J109"/>
    <mergeCell ref="N107:Q108"/>
    <mergeCell ref="A103:C103"/>
    <mergeCell ref="A104:C104"/>
    <mergeCell ref="A105:C106"/>
    <mergeCell ref="A6:Q6"/>
    <mergeCell ref="A7:Q7"/>
    <mergeCell ref="A8:Q8"/>
    <mergeCell ref="A9:Q9"/>
    <mergeCell ref="A10:Q10"/>
    <mergeCell ref="E11:K12"/>
    <mergeCell ref="M103:P103"/>
    <mergeCell ref="M104:P104"/>
    <mergeCell ref="M105:P105"/>
  </mergeCells>
  <printOptions horizontalCentered="1"/>
  <pageMargins left="0.7" right="0.7" top="0.75" bottom="0.75" header="0.3" footer="0.3"/>
  <pageSetup paperSize="41" scale="35" fitToWidth="0" fitToHeight="0" orientation="landscape" r:id="rId1"/>
  <headerFooter>
    <oddFooter>Página &amp;P</oddFooter>
  </headerFooter>
  <rowBreaks count="2" manualBreakCount="2">
    <brk id="56" max="16" man="1"/>
    <brk id="111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2024-10-01T13:42:09Z</cp:lastPrinted>
  <dcterms:created xsi:type="dcterms:W3CDTF">2018-04-17T18:57:16Z</dcterms:created>
  <dcterms:modified xsi:type="dcterms:W3CDTF">2024-10-07T17:17:59Z</dcterms:modified>
</cp:coreProperties>
</file>