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'!$A$1:$Q$112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3"/>
  <c r="E21"/>
  <c r="E15"/>
  <c r="E31"/>
  <c r="C15"/>
  <c r="Q63"/>
  <c r="Q62"/>
  <c r="Q59"/>
  <c r="Q58"/>
  <c r="Q40"/>
  <c r="Q33"/>
  <c r="Q34"/>
  <c r="Q35"/>
  <c r="Q36"/>
  <c r="Q37"/>
  <c r="Q38"/>
  <c r="Q39"/>
  <c r="Q32"/>
  <c r="Q29"/>
  <c r="Q28"/>
  <c r="Q26"/>
  <c r="Q24"/>
  <c r="Q23"/>
  <c r="Q22"/>
  <c r="Q20"/>
  <c r="Q19"/>
  <c r="Q18"/>
  <c r="Q17"/>
  <c r="Q16"/>
  <c r="Q69"/>
  <c r="Q70"/>
  <c r="Q71"/>
  <c r="Q72"/>
  <c r="Q73"/>
  <c r="Q74"/>
  <c r="Q75"/>
  <c r="Q76"/>
  <c r="Q77"/>
  <c r="Q68"/>
  <c r="Q80"/>
  <c r="P15"/>
  <c r="Q66"/>
  <c r="Q64"/>
  <c r="Q61"/>
  <c r="Q60"/>
  <c r="Q30"/>
  <c r="O57"/>
  <c r="Q65"/>
  <c r="Q25"/>
  <c r="Q27"/>
  <c r="Q43"/>
  <c r="Q44"/>
  <c r="Q45"/>
  <c r="Q46"/>
  <c r="Q47"/>
  <c r="Q48"/>
  <c r="Q42"/>
  <c r="Q41" s="1"/>
  <c r="Q51"/>
  <c r="Q52"/>
  <c r="Q53"/>
  <c r="Q54"/>
  <c r="Q55"/>
  <c r="Q56"/>
  <c r="Q78"/>
  <c r="Q81"/>
  <c r="Q82"/>
  <c r="Q83"/>
  <c r="Q84"/>
  <c r="Q85"/>
  <c r="Q86"/>
  <c r="Q87"/>
  <c r="Q88"/>
  <c r="Q89"/>
  <c r="Q90"/>
  <c r="Q91"/>
  <c r="Q92"/>
  <c r="Q93"/>
  <c r="M57"/>
  <c r="N57"/>
  <c r="P57"/>
  <c r="L57"/>
  <c r="K31"/>
  <c r="K15"/>
  <c r="J15"/>
  <c r="Q50"/>
  <c r="Q15" l="1"/>
  <c r="G21"/>
  <c r="F31" l="1"/>
  <c r="G31"/>
  <c r="H31"/>
  <c r="I31"/>
  <c r="J31"/>
  <c r="L31"/>
  <c r="M31"/>
  <c r="N31"/>
  <c r="O31"/>
  <c r="P31"/>
  <c r="Q31" l="1"/>
  <c r="F21"/>
  <c r="H21"/>
  <c r="I21"/>
  <c r="J21"/>
  <c r="K21"/>
  <c r="L21"/>
  <c r="M21"/>
  <c r="N21"/>
  <c r="O21"/>
  <c r="P21"/>
  <c r="G15"/>
  <c r="H15"/>
  <c r="I15"/>
  <c r="L15"/>
  <c r="M15"/>
  <c r="N15"/>
  <c r="O15"/>
  <c r="P41" l="1"/>
  <c r="P49"/>
  <c r="P67"/>
  <c r="O41"/>
  <c r="N94"/>
  <c r="O49"/>
  <c r="O67"/>
  <c r="N41"/>
  <c r="N49"/>
  <c r="N67"/>
  <c r="L67"/>
  <c r="M67"/>
  <c r="J49"/>
  <c r="K49"/>
  <c r="L49"/>
  <c r="M49"/>
  <c r="K41"/>
  <c r="L41"/>
  <c r="M41"/>
  <c r="O14" l="1"/>
  <c r="M14"/>
  <c r="N14"/>
  <c r="P14"/>
  <c r="L14"/>
  <c r="P94"/>
  <c r="Q67"/>
  <c r="Q49"/>
  <c r="O94"/>
  <c r="N79"/>
  <c r="M94"/>
  <c r="K57"/>
  <c r="K67"/>
  <c r="J57"/>
  <c r="J67"/>
  <c r="J41"/>
  <c r="I67"/>
  <c r="H67"/>
  <c r="G67"/>
  <c r="F67"/>
  <c r="E67"/>
  <c r="D67"/>
  <c r="C67"/>
  <c r="I57"/>
  <c r="H57"/>
  <c r="G57"/>
  <c r="F57"/>
  <c r="E57"/>
  <c r="C57"/>
  <c r="I49"/>
  <c r="H49"/>
  <c r="G49"/>
  <c r="F49"/>
  <c r="E49"/>
  <c r="I41"/>
  <c r="H41"/>
  <c r="G41"/>
  <c r="F41"/>
  <c r="E41"/>
  <c r="D41"/>
  <c r="C41"/>
  <c r="D31"/>
  <c r="C31"/>
  <c r="Q21"/>
  <c r="C21"/>
  <c r="Q57" l="1"/>
  <c r="K14"/>
  <c r="I14"/>
  <c r="J14"/>
  <c r="K79"/>
  <c r="F14"/>
  <c r="H14"/>
  <c r="G14"/>
  <c r="E14"/>
  <c r="P79"/>
  <c r="C79"/>
  <c r="C94" s="1"/>
  <c r="E79"/>
  <c r="E94" s="1"/>
  <c r="G79"/>
  <c r="G94" s="1"/>
  <c r="I79"/>
  <c r="I94" s="1"/>
  <c r="O79"/>
  <c r="D79"/>
  <c r="D94" s="1"/>
  <c r="F79"/>
  <c r="F94" s="1"/>
  <c r="H79"/>
  <c r="H94" s="1"/>
  <c r="M79"/>
  <c r="L94"/>
  <c r="L79" s="1"/>
  <c r="J79"/>
  <c r="J94" s="1"/>
  <c r="K94"/>
  <c r="Q14" l="1"/>
  <c r="Q79"/>
  <c r="Q94" s="1"/>
</calcChain>
</file>

<file path=xl/sharedStrings.xml><?xml version="1.0" encoding="utf-8"?>
<sst xmlns="http://schemas.openxmlformats.org/spreadsheetml/2006/main" count="120" uniqueCount="120">
  <si>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</si>
  <si>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</si>
  <si>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</si>
  <si>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</si>
  <si>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</si>
  <si>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</si>
  <si>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</si>
  <si>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</si>
  <si>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</si>
  <si>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</si>
  <si>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</si>
  <si>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</si>
  <si>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</si>
  <si>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</si>
  <si>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</si>
  <si>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</si>
  <si>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</si>
  <si>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</si>
  <si>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</si>
  <si>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</si>
  <si>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</si>
  <si>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</si>
  <si>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</si>
  <si>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</si>
  <si>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</si>
  <si>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</si>
  <si>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</si>
  <si>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</si>
  <si>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</si>
  <si>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</si>
  <si>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</si>
  <si>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</si>
  <si>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</si>
  <si>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</si>
  <si>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</si>
  <si>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</si>
  <si>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</si>
  <si>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</si>
  <si>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</si>
  <si>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</si>
  <si>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</si>
  <si>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</si>
  <si>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</si>
  <si>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</si>
  <si>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</si>
  <si>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</si>
  <si>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</si>
  <si>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</si>
  <si>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</si>
  <si>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</si>
  <si>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</si>
  <si>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</si>
  <si>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</si>
  <si>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</si>
  <si>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</si>
  <si>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</si>
  <si>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</si>
  <si>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</si>
  <si>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</si>
  <si>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</si>
  <si>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</si>
  <si>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</si>
  <si>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</si>
  <si>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</si>
  <si>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</si>
  <si>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</si>
  <si>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</si>
  <si>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</si>
  <si>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</si>
  <si>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</si>
  <si>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</si>
  <si>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</si>
  <si>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</si>
  <si>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</si>
  <si>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</si>
  <si>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</si>
  <si>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</si>
  <si>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</si>
  <si>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</si>
  <si>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</si>
  <si>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</si>
  <si>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</si>
  <si>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</si>
  <si>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</si>
  <si>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</si>
  <si>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</si>
  <si>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</si>
  <si>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</si>
  <si>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</si>
  <si>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</si>
  <si>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</si>
  <si>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</si>
  <si>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</si>
  <si>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</si>
  <si>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Sud-Director Financiero del CESFronT</t>
  </si>
  <si>
    <t>Auditor Interno</t>
  </si>
  <si>
    <t>MINISTERIO DE DEFENSA</t>
  </si>
  <si>
    <t>CUERPO ESPECIALIZADO DE SEGURIDAD FRONTERIZA TERRESTRE, (CESFronT).</t>
  </si>
  <si>
    <t>Abril</t>
  </si>
  <si>
    <t xml:space="preserve">                     Autorizado por:</t>
  </si>
  <si>
    <t>Mayo</t>
  </si>
  <si>
    <t>Junio</t>
  </si>
  <si>
    <t>Julio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</si>
  <si>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</si>
  <si>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</si>
  <si>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</si>
  <si>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</si>
  <si>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</si>
  <si>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>Noviembre</t>
  </si>
  <si>
    <t>Diciembre</t>
  </si>
  <si>
    <t>preparado por :</t>
  </si>
  <si>
    <t>JUAN BAUTISTA BRITO MELO,</t>
  </si>
  <si>
    <r>
      <rPr>
        <sz val="14"/>
        <color theme="1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Lic. JOHANNY CUEVAS GUERRERO,</t>
    </r>
  </si>
  <si>
    <t xml:space="preserve">   JOSE MIGUELTORIBIO TINEO</t>
  </si>
  <si>
    <t xml:space="preserve">            Revisado por:</t>
  </si>
  <si>
    <t xml:space="preserve"> Mayor Lic, en Contabilidad, FARD.</t>
  </si>
  <si>
    <t>Año 2025</t>
  </si>
  <si>
    <t xml:space="preserve">  Primer Teniente Contador, ERD.</t>
  </si>
  <si>
    <t>4. Fecha de imputación: del 01/01 hasta el 28  de febrero del año 2025.</t>
  </si>
  <si>
    <t>5. Fecha de registro: el día 03 de febrero del 2025.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</si>
</sst>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20" xfId="1" applyFont="1" applyBorder="1" applyAlignment="1">
      <alignment horizontal="left" vertical="center" wrapText="1"/>
    </xf>
    <xf numFmtId="43" fontId="5" fillId="0" borderId="18" xfId="1" applyFont="1" applyBorder="1" applyAlignment="1">
      <alignment vertical="center" wrapText="1"/>
    </xf>
    <xf numFmtId="4" fontId="5" fillId="0" borderId="20" xfId="1" applyNumberFormat="1" applyFont="1" applyBorder="1" applyAlignment="1">
      <alignment vertical="center" wrapText="1"/>
    </xf>
    <xf numFmtId="4" fontId="5" fillId="0" borderId="33" xfId="1" applyNumberFormat="1" applyFont="1" applyBorder="1" applyAlignment="1">
      <alignment vertical="center" wrapText="1"/>
    </xf>
    <xf numFmtId="43" fontId="4" fillId="0" borderId="1" xfId="1" applyFont="1" applyBorder="1"/>
    <xf numFmtId="4" fontId="4" fillId="0" borderId="1" xfId="0" applyNumberFormat="1" applyFont="1" applyBorder="1" applyAlignment="1">
      <alignment vertical="center" wrapText="1"/>
    </xf>
    <xf numFmtId="4" fontId="4" fillId="0" borderId="36" xfId="0" applyNumberFormat="1" applyFont="1" applyBorder="1"/>
    <xf numFmtId="4" fontId="4" fillId="0" borderId="37" xfId="0" applyNumberFormat="1" applyFont="1" applyBorder="1"/>
    <xf numFmtId="4" fontId="4" fillId="0" borderId="0" xfId="0" applyNumberFormat="1" applyFont="1"/>
    <xf numFmtId="4" fontId="4" fillId="0" borderId="23" xfId="0" applyNumberFormat="1" applyFont="1" applyBorder="1"/>
    <xf numFmtId="4" fontId="4" fillId="0" borderId="1" xfId="0" applyNumberFormat="1" applyFont="1" applyBorder="1"/>
    <xf numFmtId="4" fontId="4" fillId="0" borderId="19" xfId="1" applyNumberFormat="1" applyFont="1" applyBorder="1"/>
    <xf numFmtId="43" fontId="4" fillId="0" borderId="23" xfId="1" applyFont="1" applyBorder="1"/>
    <xf numFmtId="4" fontId="4" fillId="0" borderId="23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4" fillId="0" borderId="2" xfId="0" applyNumberFormat="1" applyFont="1" applyBorder="1"/>
    <xf numFmtId="4" fontId="4" fillId="0" borderId="38" xfId="0" applyNumberFormat="1" applyFont="1" applyBorder="1"/>
    <xf numFmtId="4" fontId="5" fillId="0" borderId="34" xfId="0" applyNumberFormat="1" applyFont="1" applyBorder="1" applyAlignment="1">
      <alignment vertical="center" wrapText="1"/>
    </xf>
    <xf numFmtId="4" fontId="4" fillId="0" borderId="7" xfId="0" applyNumberFormat="1" applyFont="1" applyBorder="1"/>
    <xf numFmtId="43" fontId="6" fillId="0" borderId="1" xfId="1" applyFont="1" applyBorder="1"/>
    <xf numFmtId="4" fontId="4" fillId="0" borderId="19" xfId="0" applyNumberFormat="1" applyFont="1" applyBorder="1"/>
    <xf numFmtId="4" fontId="7" fillId="0" borderId="1" xfId="0" applyNumberFormat="1" applyFont="1" applyBorder="1"/>
    <xf numFmtId="43" fontId="5" fillId="0" borderId="30" xfId="1" applyFont="1" applyBorder="1" applyAlignment="1">
      <alignment vertical="center" wrapText="1"/>
    </xf>
    <xf numFmtId="4" fontId="5" fillId="0" borderId="32" xfId="0" applyNumberFormat="1" applyFont="1" applyBorder="1" applyAlignment="1">
      <alignment vertical="center" wrapText="1"/>
    </xf>
    <xf numFmtId="4" fontId="5" fillId="0" borderId="31" xfId="1" applyNumberFormat="1" applyFont="1" applyBorder="1" applyAlignment="1">
      <alignment vertical="center" wrapText="1"/>
    </xf>
    <xf numFmtId="4" fontId="4" fillId="0" borderId="4" xfId="0" applyNumberFormat="1" applyFont="1" applyBorder="1"/>
    <xf numFmtId="4" fontId="4" fillId="0" borderId="31" xfId="1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4" fontId="4" fillId="0" borderId="25" xfId="0" applyNumberFormat="1" applyFont="1" applyBorder="1"/>
    <xf numFmtId="4" fontId="4" fillId="0" borderId="29" xfId="0" applyNumberFormat="1" applyFont="1" applyBorder="1"/>
    <xf numFmtId="4" fontId="5" fillId="0" borderId="26" xfId="0" applyNumberFormat="1" applyFont="1" applyBorder="1" applyAlignment="1">
      <alignment vertical="center" wrapText="1"/>
    </xf>
    <xf numFmtId="4" fontId="5" fillId="0" borderId="27" xfId="0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17" xfId="1" applyNumberFormat="1" applyFont="1" applyBorder="1"/>
    <xf numFmtId="4" fontId="5" fillId="0" borderId="22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27" xfId="0" applyNumberFormat="1" applyFont="1" applyBorder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4" fontId="5" fillId="2" borderId="27" xfId="0" applyNumberFormat="1" applyFont="1" applyFill="1" applyBorder="1" applyAlignment="1">
      <alignment horizontal="right" vertical="center" wrapText="1"/>
    </xf>
    <xf numFmtId="4" fontId="4" fillId="0" borderId="1" xfId="1" applyNumberFormat="1" applyFont="1" applyBorder="1"/>
    <xf numFmtId="0" fontId="5" fillId="3" borderId="7" xfId="0" applyFont="1" applyFill="1" applyBorder="1" applyAlignment="1">
      <alignment horizontal="left" vertical="center"/>
    </xf>
    <xf numFmtId="164" fontId="5" fillId="3" borderId="17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 applyAlignment="1">
      <alignment horizontal="left"/>
    </xf>
    <xf numFmtId="164" fontId="5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/>
    <xf numFmtId="43" fontId="4" fillId="0" borderId="0" xfId="0" applyNumberFormat="1" applyFont="1"/>
    <xf numFmtId="0" fontId="5" fillId="3" borderId="25" xfId="0" applyFont="1" applyFill="1" applyBorder="1" applyAlignment="1">
      <alignment horizontal="center" vertical="center" wrapText="1"/>
    </xf>
    <xf numFmtId="43" fontId="5" fillId="0" borderId="24" xfId="1" applyFont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3" fontId="0" fillId="0" borderId="0" xfId="0" applyNumberFormat="1" applyFont="1"/>
    <xf numFmtId="0" fontId="10" fillId="0" borderId="9" xfId="0" applyFont="1" applyBorder="1" applyAlignment="1">
      <alignment horizontal="left" vertical="center" wrapText="1"/>
    </xf>
    <xf numFmtId="43" fontId="9" fillId="0" borderId="6" xfId="1" applyFont="1" applyBorder="1"/>
    <xf numFmtId="0" fontId="10" fillId="0" borderId="11" xfId="0" applyFont="1" applyBorder="1" applyAlignment="1">
      <alignment horizontal="left" vertical="center" wrapText="1"/>
    </xf>
    <xf numFmtId="43" fontId="9" fillId="0" borderId="0" xfId="1" applyFont="1" applyBorder="1"/>
    <xf numFmtId="0" fontId="9" fillId="0" borderId="11" xfId="0" applyFont="1" applyBorder="1" applyAlignment="1">
      <alignment horizontal="left" vertical="center" wrapText="1" indent="2"/>
    </xf>
    <xf numFmtId="0" fontId="9" fillId="0" borderId="0" xfId="0" applyFont="1"/>
    <xf numFmtId="0" fontId="9" fillId="0" borderId="11" xfId="0" applyFont="1" applyBorder="1" applyAlignment="1">
      <alignment horizontal="left" vertical="center" indent="2"/>
    </xf>
    <xf numFmtId="0" fontId="9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/>
    <xf numFmtId="0" fontId="9" fillId="0" borderId="7" xfId="0" applyFont="1" applyBorder="1" applyAlignment="1">
      <alignment horizontal="left" vertical="center" indent="2"/>
    </xf>
    <xf numFmtId="0" fontId="9" fillId="0" borderId="17" xfId="0" applyFont="1" applyBorder="1"/>
    <xf numFmtId="0" fontId="9" fillId="0" borderId="7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 indent="2"/>
    </xf>
    <xf numFmtId="0" fontId="9" fillId="0" borderId="10" xfId="0" applyFont="1" applyBorder="1"/>
    <xf numFmtId="0" fontId="10" fillId="0" borderId="0" xfId="0" applyFont="1" applyBorder="1"/>
    <xf numFmtId="0" fontId="9" fillId="0" borderId="0" xfId="0" applyFont="1" applyBorder="1"/>
    <xf numFmtId="0" fontId="10" fillId="2" borderId="13" xfId="0" applyFont="1" applyFill="1" applyBorder="1" applyAlignment="1">
      <alignment horizontal="left" vertical="center" wrapText="1"/>
    </xf>
    <xf numFmtId="164" fontId="10" fillId="2" borderId="28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164" fontId="10" fillId="0" borderId="16" xfId="0" applyNumberFormat="1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8" xfId="0" applyFont="1" applyBorder="1"/>
    <xf numFmtId="0" fontId="10" fillId="0" borderId="11" xfId="0" applyFont="1" applyBorder="1" applyAlignment="1">
      <alignment horizontal="left" vertical="center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0" borderId="7" xfId="0" applyFont="1" applyBorder="1"/>
    <xf numFmtId="43" fontId="5" fillId="0" borderId="24" xfId="1" applyFont="1" applyBorder="1" applyAlignment="1">
      <alignment horizontal="right" vertical="center" wrapText="1"/>
    </xf>
    <xf numFmtId="4" fontId="5" fillId="0" borderId="20" xfId="1" applyNumberFormat="1" applyFont="1" applyBorder="1" applyAlignment="1">
      <alignment horizontal="right" vertical="center" wrapText="1"/>
    </xf>
    <xf numFmtId="43" fontId="5" fillId="0" borderId="20" xfId="1" applyFont="1" applyBorder="1" applyAlignment="1">
      <alignment horizontal="right" vertical="center" wrapText="1"/>
    </xf>
    <xf numFmtId="43" fontId="5" fillId="0" borderId="27" xfId="1" applyFont="1" applyBorder="1" applyAlignment="1">
      <alignment horizontal="right" vertical="center" wrapText="1"/>
    </xf>
    <xf numFmtId="4" fontId="5" fillId="0" borderId="33" xfId="1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horizontal="center"/>
    </xf>
    <xf numFmtId="43" fontId="0" fillId="0" borderId="0" xfId="1" applyFont="1" applyAlignment="1">
      <alignment horizontal="left"/>
    </xf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3" fontId="4" fillId="0" borderId="0" xfId="1" applyFont="1"/>
    <xf numFmtId="0" fontId="5" fillId="0" borderId="0" xfId="0" applyFont="1" applyFill="1" applyBorder="1" applyAlignment="1">
      <alignment horizontal="center" vertical="center"/>
    </xf>
    <xf numFmtId="4" fontId="0" fillId="0" borderId="1" xfId="0" applyNumberFormat="1" applyBorder="1"/>
    <xf numFmtId="43" fontId="5" fillId="0" borderId="39" xfId="1" applyFont="1" applyBorder="1" applyAlignment="1">
      <alignment vertical="center" wrapText="1"/>
    </xf>
    <xf numFmtId="4" fontId="1" fillId="0" borderId="1" xfId="0" applyNumberFormat="1" applyFont="1" applyBorder="1"/>
    <xf numFmtId="164" fontId="2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5" fillId="0" borderId="40" xfId="0" applyNumberFormat="1" applyFont="1" applyBorder="1" applyAlignment="1">
      <alignment vertical="center" wrapText="1"/>
    </xf>
    <xf numFmtId="4" fontId="5" fillId="0" borderId="41" xfId="0" applyNumberFormat="1" applyFont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4" fontId="5" fillId="0" borderId="18" xfId="0" applyNumberFormat="1" applyFont="1" applyBorder="1" applyAlignment="1">
      <alignment vertical="center" wrapText="1"/>
    </xf>
    <xf numFmtId="4" fontId="5" fillId="2" borderId="26" xfId="0" applyNumberFormat="1" applyFont="1" applyFill="1" applyBorder="1" applyAlignment="1">
      <alignment horizontal="right"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2269939</xdr:colOff>
      <xdr:row>1</xdr:row>
      <xdr:rowOff>141139</xdr:rowOff>
    </xdr:from>
    <xdr:to>
      <xdr:col>2</xdr:col>
      <xdr:colOff>1101912</xdr:colOff>
      <xdr:row>6</xdr:row>
      <xdr:rowOff>10138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269939" y="365257"/>
          <a:ext cx="3108885" cy="103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51016</xdr:colOff>
      <xdr:row>1</xdr:row>
      <xdr:rowOff>12807</xdr:rowOff>
    </xdr:from>
    <xdr:to>
      <xdr:col>8</xdr:col>
      <xdr:colOff>1083234</xdr:colOff>
      <xdr:row>4</xdr:row>
      <xdr:rowOff>78395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45575" y="236925"/>
          <a:ext cx="2582365" cy="73794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showGridLines="0" tabSelected="1" view="pageBreakPreview" topLeftCell="C68" zoomScale="70" zoomScaleNormal="70" zoomScaleSheetLayoutView="70" zoomScalePageLayoutView="110" workbookViewId="0">
      <selection sqref="A1:Q110"/>
    </sheetView>
  </sheetViews>
  <sheetFormatPr baseColWidth="10" defaultColWidth="9.140625" defaultRowHeight="15"/>
  <cols>
    <col min="1" max="1" width="51.5703125" customWidth="1"/>
    <col min="2" max="2" width="12.7109375" customWidth="1"/>
    <col min="3" max="3" width="24.85546875" customWidth="1"/>
    <col min="4" max="4" width="28" customWidth="1"/>
    <col min="5" max="5" width="23.140625" bestFit="1" customWidth="1"/>
    <col min="6" max="6" width="23.7109375" bestFit="1" customWidth="1"/>
    <col min="7" max="8" width="23.140625" bestFit="1" customWidth="1"/>
    <col min="9" max="9" width="23.42578125" customWidth="1"/>
    <col min="10" max="10" width="23.140625" customWidth="1"/>
    <col min="11" max="11" width="21.42578125" customWidth="1"/>
    <col min="12" max="12" width="22.5703125" customWidth="1"/>
    <col min="13" max="13" width="23.5703125" customWidth="1"/>
    <col min="14" max="14" width="22.7109375" customWidth="1"/>
    <col min="15" max="15" width="23.140625" customWidth="1"/>
    <col min="16" max="16" width="23.42578125" customWidth="1"/>
    <col min="17" max="17" width="25" customWidth="1"/>
    <col min="18" max="18" width="96.7109375" bestFit="1" customWidth="1"/>
    <col min="19" max="19" width="15.85546875" bestFit="1" customWidth="1"/>
    <col min="20" max="27" width="6" bestFit="1" customWidth="1"/>
    <col min="28" max="29" width="7" bestFit="1" customWidth="1"/>
  </cols>
  <sheetData>
    <row r="1" spans="1:30" ht="17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30" ht="17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30" ht="17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17"/>
      <c r="M3" s="13"/>
      <c r="N3" s="13"/>
      <c r="O3" s="13"/>
      <c r="P3" s="13"/>
      <c r="Q3" s="13"/>
    </row>
    <row r="4" spans="1:30" ht="17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30" ht="17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17"/>
      <c r="M5" s="73"/>
      <c r="N5" s="13"/>
      <c r="O5" s="73"/>
      <c r="P5" s="13"/>
      <c r="Q5" s="13"/>
    </row>
    <row r="6" spans="1:30" ht="21">
      <c r="A6" s="128" t="s">
        <v>96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"/>
    </row>
    <row r="7" spans="1:30" ht="18.75" customHeight="1">
      <c r="A7" s="129" t="s">
        <v>97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2"/>
    </row>
    <row r="8" spans="1:30" ht="21">
      <c r="A8" s="128" t="s">
        <v>116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2"/>
    </row>
    <row r="9" spans="1:30" ht="22.5" customHeight="1">
      <c r="A9" s="130" t="s">
        <v>78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2"/>
    </row>
    <row r="10" spans="1:30" ht="17.25">
      <c r="A10" s="126" t="s">
        <v>0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12"/>
    </row>
    <row r="11" spans="1:30" ht="15" customHeight="1">
      <c r="A11" s="14"/>
      <c r="B11" s="14"/>
      <c r="C11" s="14"/>
      <c r="D11" s="14"/>
      <c r="E11" s="131" t="s">
        <v>90</v>
      </c>
      <c r="F11" s="132"/>
      <c r="G11" s="132"/>
      <c r="H11" s="132"/>
      <c r="I11" s="132"/>
      <c r="J11" s="132"/>
      <c r="K11" s="133"/>
      <c r="L11" s="16"/>
      <c r="M11" s="15"/>
      <c r="N11" s="15"/>
      <c r="O11" s="111"/>
      <c r="P11" s="15"/>
      <c r="Q11" s="13"/>
      <c r="R11" s="2"/>
    </row>
    <row r="12" spans="1:30" ht="15" customHeight="1">
      <c r="A12" s="14"/>
      <c r="B12" s="14"/>
      <c r="C12" s="14"/>
      <c r="D12" s="14"/>
      <c r="E12" s="134"/>
      <c r="F12" s="135"/>
      <c r="G12" s="135"/>
      <c r="H12" s="135"/>
      <c r="I12" s="135"/>
      <c r="J12" s="135"/>
      <c r="K12" s="136"/>
      <c r="L12" s="15"/>
      <c r="M12" s="15"/>
      <c r="N12" s="15"/>
      <c r="O12" s="15"/>
      <c r="P12" s="15"/>
      <c r="Q12" s="13"/>
      <c r="R12" s="2"/>
    </row>
    <row r="13" spans="1:30" ht="39" customHeight="1" thickBot="1">
      <c r="A13" s="17" t="s">
        <v>1</v>
      </c>
      <c r="B13" s="18" t="s">
        <v>79</v>
      </c>
      <c r="C13" s="19" t="s">
        <v>87</v>
      </c>
      <c r="D13" s="19" t="s">
        <v>88</v>
      </c>
      <c r="E13" s="20" t="s">
        <v>80</v>
      </c>
      <c r="F13" s="20" t="s">
        <v>92</v>
      </c>
      <c r="G13" s="20" t="s">
        <v>93</v>
      </c>
      <c r="H13" s="20" t="s">
        <v>98</v>
      </c>
      <c r="I13" s="20" t="s">
        <v>100</v>
      </c>
      <c r="J13" s="20" t="s">
        <v>101</v>
      </c>
      <c r="K13" s="20" t="s">
        <v>102</v>
      </c>
      <c r="L13" s="74" t="s">
        <v>103</v>
      </c>
      <c r="M13" s="19" t="s">
        <v>105</v>
      </c>
      <c r="N13" s="19" t="s">
        <v>107</v>
      </c>
      <c r="O13" s="19" t="s">
        <v>108</v>
      </c>
      <c r="P13" s="19" t="s">
        <v>109</v>
      </c>
      <c r="Q13" s="19" t="s">
        <v>81</v>
      </c>
      <c r="AC13" s="4"/>
      <c r="AD13" s="4"/>
    </row>
    <row r="14" spans="1:30" ht="18" thickBot="1">
      <c r="A14" s="79" t="s">
        <v>2</v>
      </c>
      <c r="B14" s="80"/>
      <c r="C14" s="121">
        <v>493037386</v>
      </c>
      <c r="D14" s="58">
        <v>0</v>
      </c>
      <c r="E14" s="75">
        <f t="shared" ref="E14:P14" si="0">+E15+E21+E31+E41+E57+E67</f>
        <v>27818966.560000002</v>
      </c>
      <c r="F14" s="75">
        <f t="shared" si="0"/>
        <v>40277405.18</v>
      </c>
      <c r="G14" s="75">
        <f t="shared" si="0"/>
        <v>47360695.840000004</v>
      </c>
      <c r="H14" s="75">
        <f t="shared" si="0"/>
        <v>0</v>
      </c>
      <c r="I14" s="75">
        <f t="shared" si="0"/>
        <v>0</v>
      </c>
      <c r="J14" s="75">
        <f t="shared" si="0"/>
        <v>0</v>
      </c>
      <c r="K14" s="106">
        <f t="shared" si="0"/>
        <v>0</v>
      </c>
      <c r="L14" s="21">
        <f t="shared" si="0"/>
        <v>0</v>
      </c>
      <c r="M14" s="108">
        <f t="shared" si="0"/>
        <v>0</v>
      </c>
      <c r="N14" s="108">
        <f t="shared" si="0"/>
        <v>0</v>
      </c>
      <c r="O14" s="108">
        <f t="shared" si="0"/>
        <v>0</v>
      </c>
      <c r="P14" s="21">
        <f t="shared" si="0"/>
        <v>0</v>
      </c>
      <c r="Q14" s="109">
        <f>+E14+F14+G14+H14+I14+J14+K14+L14+M14+N14+O14+P14</f>
        <v>115457067.58000001</v>
      </c>
      <c r="R14" s="78"/>
      <c r="S14" s="4"/>
      <c r="U14" s="3"/>
    </row>
    <row r="15" spans="1:30" ht="18" thickBot="1">
      <c r="A15" s="81" t="s">
        <v>86</v>
      </c>
      <c r="B15" s="82"/>
      <c r="C15" s="120">
        <f>+C16+C17+C20</f>
        <v>286445904</v>
      </c>
      <c r="D15" s="58">
        <v>0</v>
      </c>
      <c r="E15" s="23">
        <f>SUM(E16:E20)</f>
        <v>22432054.800000001</v>
      </c>
      <c r="F15" s="23">
        <f>SUM(F16:F20)</f>
        <v>22482295.449999999</v>
      </c>
      <c r="G15" s="23">
        <f t="shared" ref="G15:O15" si="1">SUM(G16:G20)</f>
        <v>22426179.760000002</v>
      </c>
      <c r="H15" s="23">
        <f t="shared" si="1"/>
        <v>0</v>
      </c>
      <c r="I15" s="23">
        <f t="shared" si="1"/>
        <v>0</v>
      </c>
      <c r="J15" s="23">
        <f>SUM(J16:J20)</f>
        <v>0</v>
      </c>
      <c r="K15" s="107">
        <f>SUM(K16:K20)</f>
        <v>0</v>
      </c>
      <c r="L15" s="23">
        <f t="shared" si="1"/>
        <v>0</v>
      </c>
      <c r="M15" s="107">
        <f t="shared" si="1"/>
        <v>0</v>
      </c>
      <c r="N15" s="107">
        <f t="shared" si="1"/>
        <v>0</v>
      </c>
      <c r="O15" s="23">
        <f t="shared" si="1"/>
        <v>0</v>
      </c>
      <c r="P15" s="23">
        <f>SUM(P16:P20)</f>
        <v>0</v>
      </c>
      <c r="Q15" s="110">
        <f>SUM(Q16:Q20)</f>
        <v>67340530.010000005</v>
      </c>
      <c r="S15" s="6"/>
      <c r="U15" s="3"/>
    </row>
    <row r="16" spans="1:30" ht="17.25">
      <c r="A16" s="83" t="s">
        <v>3</v>
      </c>
      <c r="B16" s="82"/>
      <c r="C16" s="119">
        <v>211884250</v>
      </c>
      <c r="D16" s="26">
        <v>0</v>
      </c>
      <c r="E16" s="27">
        <v>16380980</v>
      </c>
      <c r="F16" s="28">
        <v>16417980</v>
      </c>
      <c r="G16" s="28">
        <v>16400480</v>
      </c>
      <c r="H16" s="28"/>
      <c r="I16" s="29"/>
      <c r="J16" s="27"/>
      <c r="K16" s="27"/>
      <c r="L16" s="31"/>
      <c r="M16" s="31"/>
      <c r="N16" s="31"/>
      <c r="O16" s="31"/>
      <c r="P16" s="31"/>
      <c r="Q16" s="32">
        <f t="shared" ref="Q16:Q24" si="2">SUM(E16:P16)</f>
        <v>49199440</v>
      </c>
    </row>
    <row r="17" spans="1:19" ht="17.25">
      <c r="A17" s="83" t="s">
        <v>4</v>
      </c>
      <c r="B17" s="84"/>
      <c r="C17" s="119">
        <v>73196220</v>
      </c>
      <c r="D17" s="26">
        <v>0</v>
      </c>
      <c r="E17" s="26">
        <v>5932405.1100000003</v>
      </c>
      <c r="F17" s="26">
        <v>5945645.7599999998</v>
      </c>
      <c r="G17" s="26">
        <v>5908190.6699999999</v>
      </c>
      <c r="H17" s="33"/>
      <c r="I17" s="25"/>
      <c r="J17" s="29"/>
      <c r="K17" s="29"/>
      <c r="L17" s="31"/>
      <c r="M17" s="31"/>
      <c r="N17" s="31"/>
      <c r="O17" s="31"/>
      <c r="P17" s="31"/>
      <c r="Q17" s="32">
        <f t="shared" si="2"/>
        <v>17786241.539999999</v>
      </c>
    </row>
    <row r="18" spans="1:19" ht="18.75" customHeight="1">
      <c r="A18" s="85" t="s">
        <v>5</v>
      </c>
      <c r="B18" s="84"/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/>
      <c r="I18" s="26"/>
      <c r="J18" s="26"/>
      <c r="K18" s="26"/>
      <c r="L18" s="26"/>
      <c r="M18" s="26"/>
      <c r="N18" s="26"/>
      <c r="O18" s="31"/>
      <c r="P18" s="35"/>
      <c r="Q18" s="32">
        <f t="shared" si="2"/>
        <v>0</v>
      </c>
    </row>
    <row r="19" spans="1:19" s="7" customFormat="1" ht="18" customHeight="1">
      <c r="A19" s="86" t="s">
        <v>6</v>
      </c>
      <c r="B19" s="87"/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/>
      <c r="I19" s="26"/>
      <c r="J19" s="26"/>
      <c r="K19" s="26"/>
      <c r="L19" s="26"/>
      <c r="M19" s="26"/>
      <c r="N19" s="26"/>
      <c r="O19" s="31"/>
      <c r="P19" s="35"/>
      <c r="Q19" s="32">
        <f t="shared" si="2"/>
        <v>0</v>
      </c>
    </row>
    <row r="20" spans="1:19" ht="18" thickBot="1">
      <c r="A20" s="88" t="s">
        <v>7</v>
      </c>
      <c r="B20" s="89"/>
      <c r="C20" s="6">
        <v>1365434</v>
      </c>
      <c r="D20" s="26">
        <v>0</v>
      </c>
      <c r="E20" s="36">
        <v>118669.69</v>
      </c>
      <c r="F20" s="36">
        <v>118669.69</v>
      </c>
      <c r="G20" s="36">
        <v>117509.09</v>
      </c>
      <c r="H20" s="36"/>
      <c r="I20" s="37"/>
      <c r="J20" s="29"/>
      <c r="K20" s="29"/>
      <c r="L20" s="31"/>
      <c r="M20" s="31"/>
      <c r="N20" s="31"/>
      <c r="O20" s="31"/>
      <c r="P20" s="31"/>
      <c r="Q20" s="32">
        <f t="shared" si="2"/>
        <v>354848.47</v>
      </c>
    </row>
    <row r="21" spans="1:19" ht="18" thickBot="1">
      <c r="A21" s="81" t="s">
        <v>8</v>
      </c>
      <c r="B21" s="89"/>
      <c r="C21" s="22">
        <f>SUM(C22:C30)</f>
        <v>32605400</v>
      </c>
      <c r="D21" s="38">
        <v>0</v>
      </c>
      <c r="E21" s="38">
        <f>SUM(E22:E30)</f>
        <v>1036912.09</v>
      </c>
      <c r="F21" s="38">
        <f t="shared" ref="F21:P21" si="3">SUM(F22:F30)</f>
        <v>1984262.08</v>
      </c>
      <c r="G21" s="38">
        <f>SUM(G22:G30)</f>
        <v>2460415.5</v>
      </c>
      <c r="H21" s="38">
        <f t="shared" si="3"/>
        <v>0</v>
      </c>
      <c r="I21" s="38">
        <f t="shared" si="3"/>
        <v>0</v>
      </c>
      <c r="J21" s="38">
        <f t="shared" si="3"/>
        <v>0</v>
      </c>
      <c r="K21" s="38">
        <f t="shared" si="3"/>
        <v>0</v>
      </c>
      <c r="L21" s="38">
        <f t="shared" si="3"/>
        <v>0</v>
      </c>
      <c r="M21" s="38">
        <f t="shared" si="3"/>
        <v>0</v>
      </c>
      <c r="N21" s="38">
        <f t="shared" si="3"/>
        <v>0</v>
      </c>
      <c r="O21" s="38">
        <f t="shared" si="3"/>
        <v>0</v>
      </c>
      <c r="P21" s="38">
        <f t="shared" si="3"/>
        <v>0</v>
      </c>
      <c r="Q21" s="24">
        <f t="shared" si="2"/>
        <v>5481589.6699999999</v>
      </c>
      <c r="S21" s="6"/>
    </row>
    <row r="22" spans="1:19" ht="17.25">
      <c r="A22" s="83" t="s">
        <v>9</v>
      </c>
      <c r="B22" s="89"/>
      <c r="C22" s="26">
        <v>10600000</v>
      </c>
      <c r="D22" s="26">
        <v>0</v>
      </c>
      <c r="E22" s="29">
        <v>594889.59</v>
      </c>
      <c r="F22" s="25">
        <v>515496.54</v>
      </c>
      <c r="G22" s="41">
        <v>524920.36</v>
      </c>
      <c r="H22" s="27"/>
      <c r="I22" s="29"/>
      <c r="J22" s="29"/>
      <c r="K22" s="29"/>
      <c r="L22" s="31"/>
      <c r="M22" s="31"/>
      <c r="N22" s="31"/>
      <c r="O22" s="31"/>
      <c r="P22" s="31"/>
      <c r="Q22" s="32">
        <f t="shared" si="2"/>
        <v>1635306.4899999998</v>
      </c>
    </row>
    <row r="23" spans="1:19" ht="17.25">
      <c r="A23" s="85" t="s">
        <v>10</v>
      </c>
      <c r="B23" s="89"/>
      <c r="C23" s="26">
        <v>150000</v>
      </c>
      <c r="D23" s="26">
        <v>0</v>
      </c>
      <c r="E23" s="26">
        <v>141747.5</v>
      </c>
      <c r="F23" s="26">
        <v>0</v>
      </c>
      <c r="G23" s="41">
        <v>0</v>
      </c>
      <c r="H23" s="26"/>
      <c r="I23" s="26"/>
      <c r="J23" s="26"/>
      <c r="K23" s="26"/>
      <c r="L23" s="25"/>
      <c r="M23" s="31"/>
      <c r="N23" s="31"/>
      <c r="O23" s="31"/>
      <c r="P23" s="40"/>
      <c r="Q23" s="32">
        <f t="shared" si="2"/>
        <v>141747.5</v>
      </c>
    </row>
    <row r="24" spans="1:19" ht="17.25">
      <c r="A24" s="83" t="s">
        <v>11</v>
      </c>
      <c r="B24" s="89"/>
      <c r="C24" s="26">
        <v>3604800</v>
      </c>
      <c r="D24" s="26">
        <v>0</v>
      </c>
      <c r="E24" s="31">
        <v>300275</v>
      </c>
      <c r="F24" s="41">
        <v>300275</v>
      </c>
      <c r="G24" s="41">
        <v>300350</v>
      </c>
      <c r="H24" s="41"/>
      <c r="I24" s="41"/>
      <c r="J24" s="29"/>
      <c r="K24" s="29"/>
      <c r="L24" s="31"/>
      <c r="M24" s="31"/>
      <c r="N24" s="31"/>
      <c r="O24" s="31"/>
      <c r="P24" s="31"/>
      <c r="Q24" s="32">
        <f t="shared" si="2"/>
        <v>900900</v>
      </c>
    </row>
    <row r="25" spans="1:19" ht="18" customHeight="1">
      <c r="A25" s="83" t="s">
        <v>12</v>
      </c>
      <c r="B25" s="89"/>
      <c r="C25" s="26">
        <v>0</v>
      </c>
      <c r="D25" s="26">
        <v>0</v>
      </c>
      <c r="E25" s="26">
        <v>0</v>
      </c>
      <c r="F25" s="26">
        <v>0</v>
      </c>
      <c r="G25" s="26">
        <v>109433.2</v>
      </c>
      <c r="H25" s="34"/>
      <c r="I25" s="26"/>
      <c r="J25" s="26"/>
      <c r="K25" s="26"/>
      <c r="L25" s="26"/>
      <c r="M25" s="31"/>
      <c r="N25" s="31"/>
      <c r="O25" s="31"/>
      <c r="P25" s="31"/>
      <c r="Q25" s="32">
        <f t="shared" ref="Q25:Q27" si="4">SUM(E25:P25)</f>
        <v>109433.2</v>
      </c>
    </row>
    <row r="26" spans="1:19" ht="17.25">
      <c r="A26" s="83" t="s">
        <v>13</v>
      </c>
      <c r="B26" s="89"/>
      <c r="C26" s="26">
        <v>1500000</v>
      </c>
      <c r="D26" s="26">
        <v>0</v>
      </c>
      <c r="E26" s="26">
        <v>0</v>
      </c>
      <c r="F26" s="29">
        <v>218866.4</v>
      </c>
      <c r="G26" s="41">
        <v>0</v>
      </c>
      <c r="H26" s="26"/>
      <c r="I26" s="29"/>
      <c r="J26" s="31"/>
      <c r="K26" s="31"/>
      <c r="L26" s="31"/>
      <c r="M26" s="31"/>
      <c r="N26" s="31"/>
      <c r="O26" s="31"/>
      <c r="P26" s="31"/>
      <c r="Q26" s="32">
        <f>SUM(E26:P26)</f>
        <v>218866.4</v>
      </c>
    </row>
    <row r="27" spans="1:19" ht="17.25">
      <c r="A27" s="83" t="s">
        <v>14</v>
      </c>
      <c r="B27" s="89"/>
      <c r="C27" s="26">
        <v>2500000</v>
      </c>
      <c r="D27" s="26">
        <v>0</v>
      </c>
      <c r="E27" s="26">
        <v>0</v>
      </c>
      <c r="F27" s="26">
        <v>0</v>
      </c>
      <c r="G27" s="41">
        <v>0</v>
      </c>
      <c r="H27" s="34"/>
      <c r="I27" s="26"/>
      <c r="J27" s="26"/>
      <c r="K27" s="26"/>
      <c r="L27" s="31"/>
      <c r="M27" s="31"/>
      <c r="N27" s="42"/>
      <c r="O27" s="31"/>
      <c r="P27" s="31"/>
      <c r="Q27" s="32">
        <f t="shared" si="4"/>
        <v>0</v>
      </c>
    </row>
    <row r="28" spans="1:19" ht="47.25">
      <c r="A28" s="83" t="s">
        <v>15</v>
      </c>
      <c r="B28" s="89"/>
      <c r="C28" s="26">
        <v>7050600</v>
      </c>
      <c r="D28" s="26">
        <v>0</v>
      </c>
      <c r="E28" s="26">
        <v>0</v>
      </c>
      <c r="F28" s="26">
        <v>658282.14</v>
      </c>
      <c r="G28" s="26">
        <v>962379.94</v>
      </c>
      <c r="H28" s="26"/>
      <c r="I28" s="26"/>
      <c r="J28" s="26"/>
      <c r="K28" s="26"/>
      <c r="L28" s="26"/>
      <c r="M28" s="26"/>
      <c r="N28" s="26"/>
      <c r="O28" s="26"/>
      <c r="P28" s="26"/>
      <c r="Q28" s="26">
        <f>SUM(E28:P28)</f>
        <v>1620662.08</v>
      </c>
    </row>
    <row r="29" spans="1:19" ht="31.5">
      <c r="A29" s="83" t="s">
        <v>16</v>
      </c>
      <c r="B29" s="89"/>
      <c r="C29" s="26">
        <v>5900000</v>
      </c>
      <c r="D29" s="26">
        <v>0</v>
      </c>
      <c r="E29" s="26">
        <v>0</v>
      </c>
      <c r="F29" s="26">
        <v>291342</v>
      </c>
      <c r="G29" s="26">
        <v>291342</v>
      </c>
      <c r="H29" s="26"/>
      <c r="I29" s="29"/>
      <c r="J29" s="26"/>
      <c r="K29" s="26"/>
      <c r="L29" s="26"/>
      <c r="M29" s="26"/>
      <c r="N29" s="26"/>
      <c r="O29" s="26"/>
      <c r="P29" s="31"/>
      <c r="Q29" s="32">
        <f>SUM(E29:P29)</f>
        <v>582684</v>
      </c>
    </row>
    <row r="30" spans="1:19" ht="18" thickBot="1">
      <c r="A30" s="90" t="s">
        <v>17</v>
      </c>
      <c r="B30" s="91"/>
      <c r="C30" s="26">
        <v>1300000</v>
      </c>
      <c r="D30" s="31">
        <v>0</v>
      </c>
      <c r="E30" s="26"/>
      <c r="F30" s="31">
        <v>0</v>
      </c>
      <c r="G30" s="26">
        <v>271990</v>
      </c>
      <c r="H30" s="36"/>
      <c r="I30" s="36"/>
      <c r="J30" s="36"/>
      <c r="K30" s="31"/>
      <c r="L30" s="31"/>
      <c r="M30" s="31"/>
      <c r="N30" s="31"/>
      <c r="O30" s="31"/>
      <c r="P30" s="42"/>
      <c r="Q30" s="32">
        <f>SUM(E30:P30)</f>
        <v>271990</v>
      </c>
    </row>
    <row r="31" spans="1:19" ht="18" thickBot="1">
      <c r="A31" s="81" t="s">
        <v>18</v>
      </c>
      <c r="B31" s="89"/>
      <c r="C31" s="26">
        <f t="shared" ref="C31:D31" si="5">SUM(C32:C40)</f>
        <v>152336082</v>
      </c>
      <c r="D31" s="43">
        <f t="shared" si="5"/>
        <v>0</v>
      </c>
      <c r="E31" s="44">
        <f>+E32</f>
        <v>4349999.67</v>
      </c>
      <c r="F31" s="44">
        <f t="shared" ref="F31:P31" si="6">SUM(F32:F40)</f>
        <v>15810847.65</v>
      </c>
      <c r="G31" s="44">
        <f t="shared" si="6"/>
        <v>17979589.77</v>
      </c>
      <c r="H31" s="141">
        <f t="shared" si="6"/>
        <v>0</v>
      </c>
      <c r="I31" s="141">
        <f t="shared" si="6"/>
        <v>0</v>
      </c>
      <c r="J31" s="51">
        <f t="shared" si="6"/>
        <v>0</v>
      </c>
      <c r="K31" s="44">
        <f t="shared" si="6"/>
        <v>0</v>
      </c>
      <c r="L31" s="44">
        <f t="shared" si="6"/>
        <v>0</v>
      </c>
      <c r="M31" s="44">
        <f t="shared" si="6"/>
        <v>0</v>
      </c>
      <c r="N31" s="44">
        <f t="shared" si="6"/>
        <v>0</v>
      </c>
      <c r="O31" s="44">
        <f t="shared" si="6"/>
        <v>0</v>
      </c>
      <c r="P31" s="44">
        <f t="shared" si="6"/>
        <v>0</v>
      </c>
      <c r="Q31" s="45">
        <f>SUM(E31:P31)</f>
        <v>38140437.090000004</v>
      </c>
    </row>
    <row r="32" spans="1:19" ht="18" thickBot="1">
      <c r="A32" s="85" t="s">
        <v>19</v>
      </c>
      <c r="B32" s="89"/>
      <c r="C32" s="26">
        <v>56500000</v>
      </c>
      <c r="D32" s="26">
        <v>0</v>
      </c>
      <c r="E32" s="46">
        <v>4349999.67</v>
      </c>
      <c r="F32" s="46">
        <v>4349999.3600000003</v>
      </c>
      <c r="G32" s="6">
        <v>4349999.3600000003</v>
      </c>
      <c r="H32" s="46"/>
      <c r="I32" s="46"/>
      <c r="J32" s="29"/>
      <c r="K32" s="29"/>
      <c r="L32" s="31"/>
      <c r="M32" s="26"/>
      <c r="N32" s="26"/>
      <c r="O32" s="26"/>
      <c r="P32" s="26"/>
      <c r="Q32" s="47">
        <f>SUM(E32:P32)</f>
        <v>13049998.390000001</v>
      </c>
    </row>
    <row r="33" spans="1:19" ht="18" thickBot="1">
      <c r="A33" s="83" t="s">
        <v>20</v>
      </c>
      <c r="B33" s="89"/>
      <c r="C33" s="26">
        <v>14400000</v>
      </c>
      <c r="D33" s="26">
        <v>0</v>
      </c>
      <c r="E33" s="26">
        <v>0</v>
      </c>
      <c r="F33" s="26">
        <v>4111120</v>
      </c>
      <c r="G33" s="6">
        <v>2067950</v>
      </c>
      <c r="H33" s="34"/>
      <c r="I33" s="34"/>
      <c r="J33" s="31"/>
      <c r="K33" s="31"/>
      <c r="L33" s="31"/>
      <c r="M33" s="26"/>
      <c r="N33" s="31"/>
      <c r="O33" s="26"/>
      <c r="P33" s="26"/>
      <c r="Q33" s="47">
        <f t="shared" ref="Q33:Q39" si="7">SUM(E33:P33)</f>
        <v>6179070</v>
      </c>
    </row>
    <row r="34" spans="1:19" ht="18" thickBot="1">
      <c r="A34" s="85" t="s">
        <v>21</v>
      </c>
      <c r="B34" s="89"/>
      <c r="C34" s="26">
        <v>2036082</v>
      </c>
      <c r="D34" s="26">
        <v>0</v>
      </c>
      <c r="E34" s="26">
        <v>0</v>
      </c>
      <c r="F34" s="26">
        <v>0</v>
      </c>
      <c r="G34" s="6">
        <v>1721797</v>
      </c>
      <c r="H34" s="34"/>
      <c r="I34" s="26"/>
      <c r="J34" s="26"/>
      <c r="K34" s="26"/>
      <c r="L34" s="31"/>
      <c r="M34" s="26"/>
      <c r="N34" s="26"/>
      <c r="O34" s="26"/>
      <c r="P34" s="26"/>
      <c r="Q34" s="47">
        <f t="shared" si="7"/>
        <v>1721797</v>
      </c>
    </row>
    <row r="35" spans="1:19" ht="18" thickBot="1">
      <c r="A35" s="83" t="s">
        <v>22</v>
      </c>
      <c r="B35" s="89"/>
      <c r="C35" s="26">
        <v>1000000</v>
      </c>
      <c r="D35" s="26">
        <v>0</v>
      </c>
      <c r="E35" s="26">
        <v>0</v>
      </c>
      <c r="F35" s="26">
        <v>0</v>
      </c>
      <c r="G35" s="26">
        <v>0</v>
      </c>
      <c r="H35" s="34"/>
      <c r="I35" s="34"/>
      <c r="J35" s="34"/>
      <c r="K35" s="34"/>
      <c r="L35" s="26"/>
      <c r="M35" s="26"/>
      <c r="N35" s="26"/>
      <c r="O35" s="26"/>
      <c r="P35" s="26"/>
      <c r="Q35" s="47">
        <f t="shared" si="7"/>
        <v>0</v>
      </c>
    </row>
    <row r="36" spans="1:19" ht="18" thickBot="1">
      <c r="A36" s="85" t="s">
        <v>23</v>
      </c>
      <c r="B36" s="89"/>
      <c r="C36" s="26">
        <v>5400000</v>
      </c>
      <c r="D36" s="26">
        <v>0</v>
      </c>
      <c r="E36" s="26">
        <v>0</v>
      </c>
      <c r="F36" s="26">
        <v>0</v>
      </c>
      <c r="G36" s="6">
        <v>65801.75</v>
      </c>
      <c r="H36" s="30"/>
      <c r="I36" s="30"/>
      <c r="J36" s="31"/>
      <c r="K36" s="31"/>
      <c r="L36" s="31"/>
      <c r="M36" s="26"/>
      <c r="N36" s="26"/>
      <c r="O36" s="26"/>
      <c r="P36" s="26"/>
      <c r="Q36" s="47">
        <f t="shared" si="7"/>
        <v>65801.75</v>
      </c>
    </row>
    <row r="37" spans="1:19" ht="32.25" thickBot="1">
      <c r="A37" s="92" t="s">
        <v>24</v>
      </c>
      <c r="B37" s="91"/>
      <c r="C37" s="26">
        <v>5300000</v>
      </c>
      <c r="D37" s="26">
        <v>0</v>
      </c>
      <c r="E37" s="26">
        <v>0</v>
      </c>
      <c r="F37" s="26">
        <v>764.64</v>
      </c>
      <c r="G37" s="6">
        <v>1479019.9</v>
      </c>
      <c r="H37" s="34"/>
      <c r="I37" s="34"/>
      <c r="J37" s="34"/>
      <c r="K37" s="34"/>
      <c r="L37" s="34"/>
      <c r="M37" s="26"/>
      <c r="N37" s="26"/>
      <c r="O37" s="26"/>
      <c r="P37" s="26"/>
      <c r="Q37" s="47">
        <f t="shared" si="7"/>
        <v>1479784.5399999998</v>
      </c>
      <c r="S37" s="6"/>
    </row>
    <row r="38" spans="1:19" ht="32.25" thickBot="1">
      <c r="A38" s="93" t="s">
        <v>25</v>
      </c>
      <c r="B38" s="94"/>
      <c r="C38" s="26">
        <v>50100000</v>
      </c>
      <c r="D38" s="26">
        <v>0</v>
      </c>
      <c r="E38" s="26">
        <v>0</v>
      </c>
      <c r="F38" s="26">
        <v>7293503.6500000004</v>
      </c>
      <c r="G38" s="6">
        <v>4095546.95</v>
      </c>
      <c r="H38" s="26"/>
      <c r="I38" s="26"/>
      <c r="J38" s="26"/>
      <c r="K38" s="26"/>
      <c r="L38" s="26"/>
      <c r="M38" s="26"/>
      <c r="N38" s="26"/>
      <c r="O38" s="26"/>
      <c r="P38" s="26"/>
      <c r="Q38" s="47">
        <f t="shared" si="7"/>
        <v>11389050.600000001</v>
      </c>
      <c r="R38" s="6"/>
    </row>
    <row r="39" spans="1:19" ht="32.25" thickBot="1">
      <c r="A39" s="83" t="s">
        <v>26</v>
      </c>
      <c r="B39" s="89"/>
      <c r="C39" s="26">
        <v>0</v>
      </c>
      <c r="D39" s="26">
        <v>0</v>
      </c>
      <c r="E39" s="26">
        <v>0</v>
      </c>
      <c r="F39" s="26">
        <v>0</v>
      </c>
      <c r="G39" s="26">
        <v>0</v>
      </c>
      <c r="H39" s="34"/>
      <c r="I39" s="34"/>
      <c r="J39" s="34"/>
      <c r="K39" s="34"/>
      <c r="L39" s="34"/>
      <c r="M39" s="26"/>
      <c r="N39" s="26"/>
      <c r="O39" s="26"/>
      <c r="P39" s="26"/>
      <c r="Q39" s="47">
        <f t="shared" si="7"/>
        <v>0</v>
      </c>
    </row>
    <row r="40" spans="1:19" ht="18" thickBot="1">
      <c r="A40" s="83" t="s">
        <v>27</v>
      </c>
      <c r="B40" s="89"/>
      <c r="C40" s="140">
        <v>17600000</v>
      </c>
      <c r="D40" s="26">
        <v>0</v>
      </c>
      <c r="E40" s="48">
        <v>0</v>
      </c>
      <c r="F40" s="29">
        <v>55460</v>
      </c>
      <c r="G40" s="29">
        <v>4199474.8099999996</v>
      </c>
      <c r="H40" s="50"/>
      <c r="I40" s="50"/>
      <c r="J40" s="49"/>
      <c r="K40" s="49"/>
      <c r="L40" s="31"/>
      <c r="M40" s="26"/>
      <c r="N40" s="26"/>
      <c r="O40" s="26"/>
      <c r="P40" s="26"/>
      <c r="Q40" s="47">
        <f>SUM(E40:P40)</f>
        <v>4254934.8099999996</v>
      </c>
    </row>
    <row r="41" spans="1:19" s="5" customFormat="1" ht="18" thickBot="1">
      <c r="A41" s="81" t="s">
        <v>28</v>
      </c>
      <c r="B41" s="95"/>
      <c r="C41" s="51">
        <f>SUM(C42:C48)</f>
        <v>0</v>
      </c>
      <c r="D41" s="52">
        <f>SUM(D42:D48)</f>
        <v>0</v>
      </c>
      <c r="E41" s="53">
        <f>SUM(E42:E48)</f>
        <v>0</v>
      </c>
      <c r="F41" s="57">
        <f t="shared" ref="F41:H41" si="8">SUM(F42:F48)</f>
        <v>0</v>
      </c>
      <c r="G41" s="51">
        <f t="shared" si="8"/>
        <v>0</v>
      </c>
      <c r="H41" s="139">
        <f t="shared" si="8"/>
        <v>0</v>
      </c>
      <c r="I41" s="54">
        <f t="shared" ref="I41:M41" si="9">SUM(I42:I48)</f>
        <v>0</v>
      </c>
      <c r="J41" s="54">
        <f t="shared" si="9"/>
        <v>0</v>
      </c>
      <c r="K41" s="54">
        <f t="shared" si="9"/>
        <v>0</v>
      </c>
      <c r="L41" s="54">
        <f t="shared" si="9"/>
        <v>0</v>
      </c>
      <c r="M41" s="54">
        <f t="shared" si="9"/>
        <v>0</v>
      </c>
      <c r="N41" s="54">
        <f>SUM(N42:N48)</f>
        <v>0</v>
      </c>
      <c r="O41" s="54">
        <f>SUM(O42:O48)</f>
        <v>0</v>
      </c>
      <c r="P41" s="54">
        <f>SUM(P42:P48)</f>
        <v>0</v>
      </c>
      <c r="Q41" s="54">
        <f>SUM(Q42:Q48)</f>
        <v>0</v>
      </c>
    </row>
    <row r="42" spans="1:19" ht="31.5">
      <c r="A42" s="83" t="s">
        <v>29</v>
      </c>
      <c r="B42" s="89"/>
      <c r="C42" s="55">
        <v>0</v>
      </c>
      <c r="D42" s="26">
        <v>0</v>
      </c>
      <c r="E42" s="26">
        <v>0</v>
      </c>
      <c r="F42" s="26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26">
        <v>0</v>
      </c>
      <c r="M42" s="26">
        <v>0</v>
      </c>
      <c r="N42" s="26">
        <v>0</v>
      </c>
      <c r="O42" s="26">
        <v>0</v>
      </c>
      <c r="P42" s="26">
        <v>0</v>
      </c>
      <c r="Q42" s="56">
        <f>SUM(E42:P42)</f>
        <v>0</v>
      </c>
    </row>
    <row r="43" spans="1:19" ht="31.5">
      <c r="A43" s="83" t="s">
        <v>30</v>
      </c>
      <c r="B43" s="89"/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56">
        <f t="shared" ref="Q43:Q48" si="10">SUM(E43:P43)</f>
        <v>0</v>
      </c>
      <c r="R43" s="77"/>
    </row>
    <row r="44" spans="1:19" ht="31.5">
      <c r="A44" s="83" t="s">
        <v>31</v>
      </c>
      <c r="B44" s="89"/>
      <c r="C44" s="26">
        <v>0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26">
        <v>0</v>
      </c>
      <c r="Q44" s="56">
        <f t="shared" si="10"/>
        <v>0</v>
      </c>
    </row>
    <row r="45" spans="1:19" ht="31.5">
      <c r="A45" s="83" t="s">
        <v>32</v>
      </c>
      <c r="B45" s="89"/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26">
        <v>0</v>
      </c>
      <c r="J45" s="26">
        <v>0</v>
      </c>
      <c r="K45" s="26">
        <v>0</v>
      </c>
      <c r="L45" s="26">
        <v>0</v>
      </c>
      <c r="M45" s="26">
        <v>0</v>
      </c>
      <c r="N45" s="26">
        <v>0</v>
      </c>
      <c r="O45" s="26">
        <v>0</v>
      </c>
      <c r="P45" s="26">
        <v>0</v>
      </c>
      <c r="Q45" s="56">
        <f t="shared" si="10"/>
        <v>0</v>
      </c>
    </row>
    <row r="46" spans="1:19" ht="31.5">
      <c r="A46" s="83" t="s">
        <v>33</v>
      </c>
      <c r="B46" s="89"/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56">
        <f t="shared" si="10"/>
        <v>0</v>
      </c>
    </row>
    <row r="47" spans="1:19" ht="40.5" customHeight="1">
      <c r="A47" s="92" t="s">
        <v>34</v>
      </c>
      <c r="B47" s="91"/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0</v>
      </c>
      <c r="P47" s="26">
        <v>0</v>
      </c>
      <c r="Q47" s="56">
        <f t="shared" si="10"/>
        <v>0</v>
      </c>
    </row>
    <row r="48" spans="1:19" ht="32.25" thickBot="1">
      <c r="A48" s="83" t="s">
        <v>35</v>
      </c>
      <c r="B48" s="89"/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0</v>
      </c>
      <c r="P48" s="26">
        <v>0</v>
      </c>
      <c r="Q48" s="56">
        <f t="shared" si="10"/>
        <v>0</v>
      </c>
    </row>
    <row r="49" spans="1:20" ht="18" thickBot="1">
      <c r="A49" s="81" t="s">
        <v>36</v>
      </c>
      <c r="B49" s="96"/>
      <c r="C49" s="53">
        <v>0</v>
      </c>
      <c r="D49" s="53">
        <v>0</v>
      </c>
      <c r="E49" s="53">
        <f t="shared" ref="E49:H49" si="11">SUM(E50:E56)</f>
        <v>0</v>
      </c>
      <c r="F49" s="53">
        <f t="shared" si="11"/>
        <v>0</v>
      </c>
      <c r="G49" s="53">
        <f t="shared" si="11"/>
        <v>0</v>
      </c>
      <c r="H49" s="53">
        <f t="shared" si="11"/>
        <v>0</v>
      </c>
      <c r="I49" s="53">
        <f t="shared" ref="I49:M49" si="12">SUM(I50:I56)</f>
        <v>0</v>
      </c>
      <c r="J49" s="53">
        <f t="shared" si="12"/>
        <v>0</v>
      </c>
      <c r="K49" s="53">
        <f t="shared" si="12"/>
        <v>0</v>
      </c>
      <c r="L49" s="53">
        <f t="shared" si="12"/>
        <v>0</v>
      </c>
      <c r="M49" s="53">
        <f t="shared" si="12"/>
        <v>0</v>
      </c>
      <c r="N49" s="53">
        <f t="shared" ref="N49:O49" si="13">SUM(N50:N56)</f>
        <v>0</v>
      </c>
      <c r="O49" s="53">
        <f t="shared" si="13"/>
        <v>0</v>
      </c>
      <c r="P49" s="53">
        <f t="shared" ref="P49" si="14">SUM(P50:P56)</f>
        <v>0</v>
      </c>
      <c r="Q49" s="52">
        <f>SUM(Q50:Q56)</f>
        <v>0</v>
      </c>
    </row>
    <row r="50" spans="1:20" ht="31.5">
      <c r="A50" s="83" t="s">
        <v>37</v>
      </c>
      <c r="B50" s="89"/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0</v>
      </c>
      <c r="P50" s="26">
        <v>0</v>
      </c>
      <c r="Q50" s="32">
        <f>SUM(E50:P50)</f>
        <v>0</v>
      </c>
    </row>
    <row r="51" spans="1:20" ht="31.5">
      <c r="A51" s="83" t="s">
        <v>38</v>
      </c>
      <c r="B51" s="89"/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  <c r="O51" s="26">
        <v>0</v>
      </c>
      <c r="P51" s="26">
        <v>0</v>
      </c>
      <c r="Q51" s="32">
        <f t="shared" ref="Q51:Q56" si="15">SUM(E51:P51)</f>
        <v>0</v>
      </c>
    </row>
    <row r="52" spans="1:20" ht="31.5">
      <c r="A52" s="83" t="s">
        <v>39</v>
      </c>
      <c r="B52" s="89"/>
      <c r="C52" s="26">
        <v>0</v>
      </c>
      <c r="D52" s="26">
        <v>0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0</v>
      </c>
      <c r="P52" s="26">
        <v>0</v>
      </c>
      <c r="Q52" s="32">
        <f t="shared" si="15"/>
        <v>0</v>
      </c>
    </row>
    <row r="53" spans="1:20" ht="31.5">
      <c r="A53" s="92" t="s">
        <v>40</v>
      </c>
      <c r="B53" s="91"/>
      <c r="C53" s="26">
        <v>0</v>
      </c>
      <c r="D53" s="26">
        <v>0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26">
        <v>0</v>
      </c>
      <c r="K53" s="26">
        <v>0</v>
      </c>
      <c r="L53" s="26">
        <v>0</v>
      </c>
      <c r="M53" s="26">
        <v>0</v>
      </c>
      <c r="N53" s="26">
        <v>0</v>
      </c>
      <c r="O53" s="26">
        <v>0</v>
      </c>
      <c r="P53" s="26">
        <v>0</v>
      </c>
      <c r="Q53" s="32">
        <f t="shared" si="15"/>
        <v>0</v>
      </c>
    </row>
    <row r="54" spans="1:20" ht="31.5">
      <c r="A54" s="93" t="s">
        <v>41</v>
      </c>
      <c r="B54" s="94"/>
      <c r="C54" s="26">
        <v>0</v>
      </c>
      <c r="D54" s="26">
        <v>0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0</v>
      </c>
      <c r="P54" s="26">
        <v>0</v>
      </c>
      <c r="Q54" s="32">
        <f t="shared" si="15"/>
        <v>0</v>
      </c>
    </row>
    <row r="55" spans="1:20" ht="31.5">
      <c r="A55" s="83" t="s">
        <v>42</v>
      </c>
      <c r="B55" s="89"/>
      <c r="C55" s="26">
        <v>0</v>
      </c>
      <c r="D55" s="26">
        <v>0</v>
      </c>
      <c r="E55" s="26">
        <v>0</v>
      </c>
      <c r="F55" s="26">
        <v>0</v>
      </c>
      <c r="G55" s="26">
        <v>0</v>
      </c>
      <c r="H55" s="26">
        <v>0</v>
      </c>
      <c r="I55" s="26">
        <v>0</v>
      </c>
      <c r="J55" s="26">
        <v>0</v>
      </c>
      <c r="K55" s="26">
        <v>0</v>
      </c>
      <c r="L55" s="26">
        <v>0</v>
      </c>
      <c r="M55" s="26">
        <v>0</v>
      </c>
      <c r="N55" s="26">
        <v>0</v>
      </c>
      <c r="O55" s="26">
        <v>0</v>
      </c>
      <c r="P55" s="26">
        <v>0</v>
      </c>
      <c r="Q55" s="32">
        <f t="shared" si="15"/>
        <v>0</v>
      </c>
    </row>
    <row r="56" spans="1:20" ht="32.25" thickBot="1">
      <c r="A56" s="92" t="s">
        <v>43</v>
      </c>
      <c r="B56" s="91"/>
      <c r="C56" s="26">
        <v>0</v>
      </c>
      <c r="D56" s="26">
        <v>0</v>
      </c>
      <c r="E56" s="26">
        <v>0</v>
      </c>
      <c r="F56" s="26">
        <v>0</v>
      </c>
      <c r="G56" s="26">
        <v>0</v>
      </c>
      <c r="H56" s="26">
        <v>0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26">
        <v>0</v>
      </c>
      <c r="Q56" s="32">
        <f t="shared" si="15"/>
        <v>0</v>
      </c>
    </row>
    <row r="57" spans="1:20" ht="18" thickBot="1">
      <c r="A57" s="81" t="s">
        <v>44</v>
      </c>
      <c r="B57" s="96"/>
      <c r="C57" s="51">
        <f>SUM(C58:C66)</f>
        <v>21650000</v>
      </c>
      <c r="D57" s="52"/>
      <c r="E57" s="53">
        <f t="shared" ref="E57:F57" si="16">SUM(E58:E66)</f>
        <v>0</v>
      </c>
      <c r="F57" s="53">
        <f t="shared" si="16"/>
        <v>0</v>
      </c>
      <c r="G57" s="138">
        <f t="shared" ref="G57:H57" si="17">SUM(G58:G66)</f>
        <v>4494510.8100000005</v>
      </c>
      <c r="H57" s="53">
        <f t="shared" si="17"/>
        <v>0</v>
      </c>
      <c r="I57" s="53">
        <f t="shared" ref="I57:K57" si="18">SUM(I58:I66)</f>
        <v>0</v>
      </c>
      <c r="J57" s="53">
        <f t="shared" si="18"/>
        <v>0</v>
      </c>
      <c r="K57" s="57">
        <f t="shared" si="18"/>
        <v>0</v>
      </c>
      <c r="L57" s="58">
        <f>+L58+L59+L60+L61+L62+L63+L64+L65+L66</f>
        <v>0</v>
      </c>
      <c r="M57" s="58">
        <f t="shared" ref="M57:P57" si="19">+M58+M59+M60+M61+M62+M63+M64+M65+M66</f>
        <v>0</v>
      </c>
      <c r="N57" s="58">
        <f t="shared" si="19"/>
        <v>0</v>
      </c>
      <c r="O57" s="58">
        <f>+O58+O59+O60+O61+O62+O63+O64+O65+O66</f>
        <v>0</v>
      </c>
      <c r="P57" s="58">
        <f t="shared" si="19"/>
        <v>0</v>
      </c>
      <c r="Q57" s="52">
        <f t="shared" ref="Q57:Q64" si="20">SUM(E57:P57)</f>
        <v>4494510.8100000005</v>
      </c>
      <c r="T57" s="6"/>
    </row>
    <row r="58" spans="1:20" ht="18" thickBot="1">
      <c r="A58" s="83" t="s">
        <v>45</v>
      </c>
      <c r="B58" s="89"/>
      <c r="C58" s="6">
        <v>11950000</v>
      </c>
      <c r="D58" s="26">
        <v>0</v>
      </c>
      <c r="E58" s="48">
        <v>0</v>
      </c>
      <c r="F58" s="48">
        <v>0</v>
      </c>
      <c r="G58" s="119">
        <v>2022892.83</v>
      </c>
      <c r="H58" s="26">
        <v>0</v>
      </c>
      <c r="I58" s="26">
        <v>0</v>
      </c>
      <c r="J58" s="27">
        <v>0</v>
      </c>
      <c r="K58" s="39">
        <v>0</v>
      </c>
      <c r="L58" s="31">
        <v>0</v>
      </c>
      <c r="M58" s="76">
        <v>0</v>
      </c>
      <c r="N58" s="31">
        <v>0</v>
      </c>
      <c r="O58" s="31">
        <v>0</v>
      </c>
      <c r="P58" s="31">
        <v>0</v>
      </c>
      <c r="Q58" s="59">
        <f>SUM(E58:P58)</f>
        <v>2022892.83</v>
      </c>
    </row>
    <row r="59" spans="1:20" ht="32.25" thickBot="1">
      <c r="A59" s="83" t="s">
        <v>46</v>
      </c>
      <c r="B59" s="89"/>
      <c r="C59" s="6">
        <v>1600000</v>
      </c>
      <c r="D59" s="26">
        <v>0</v>
      </c>
      <c r="E59" s="26">
        <v>0</v>
      </c>
      <c r="F59" s="26">
        <v>0</v>
      </c>
      <c r="G59" s="137">
        <v>99261.6</v>
      </c>
      <c r="H59" s="26">
        <v>0</v>
      </c>
      <c r="I59" s="26">
        <v>0</v>
      </c>
      <c r="J59" s="26">
        <v>0</v>
      </c>
      <c r="K59" s="34">
        <v>0</v>
      </c>
      <c r="L59" s="31">
        <v>0</v>
      </c>
      <c r="M59" s="26">
        <v>0</v>
      </c>
      <c r="N59" s="26">
        <v>0</v>
      </c>
      <c r="O59" s="31">
        <v>0</v>
      </c>
      <c r="P59" s="31">
        <v>0</v>
      </c>
      <c r="Q59" s="59">
        <f>SUM(E59:P59)</f>
        <v>99261.6</v>
      </c>
    </row>
    <row r="60" spans="1:20" ht="32.25" thickBot="1">
      <c r="A60" s="83" t="s">
        <v>47</v>
      </c>
      <c r="B60" s="89"/>
      <c r="C60" s="26">
        <v>0</v>
      </c>
      <c r="D60" s="26">
        <v>0</v>
      </c>
      <c r="E60" s="26">
        <v>0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34">
        <v>0</v>
      </c>
      <c r="L60" s="26">
        <v>0</v>
      </c>
      <c r="M60" s="26">
        <v>0</v>
      </c>
      <c r="N60" s="26">
        <v>0</v>
      </c>
      <c r="O60" s="31">
        <v>0</v>
      </c>
      <c r="P60" s="31">
        <v>0</v>
      </c>
      <c r="Q60" s="59">
        <f t="shared" si="20"/>
        <v>0</v>
      </c>
    </row>
    <row r="61" spans="1:20" ht="32.25" thickBot="1">
      <c r="A61" s="83" t="s">
        <v>48</v>
      </c>
      <c r="B61" s="89"/>
      <c r="C61" s="6">
        <v>2000000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34">
        <v>0</v>
      </c>
      <c r="L61" s="26">
        <v>0</v>
      </c>
      <c r="M61" s="26">
        <v>0</v>
      </c>
      <c r="N61" s="26">
        <v>0</v>
      </c>
      <c r="O61" s="31">
        <v>0</v>
      </c>
      <c r="P61" s="31">
        <v>0</v>
      </c>
      <c r="Q61" s="59">
        <f t="shared" si="20"/>
        <v>0</v>
      </c>
    </row>
    <row r="62" spans="1:20" ht="32.25" thickBot="1">
      <c r="A62" s="83" t="s">
        <v>49</v>
      </c>
      <c r="B62" s="89"/>
      <c r="C62" s="6">
        <v>3600000</v>
      </c>
      <c r="D62" s="26">
        <v>0</v>
      </c>
      <c r="E62" s="26">
        <v>0</v>
      </c>
      <c r="F62" s="26">
        <v>0</v>
      </c>
      <c r="G62" s="137">
        <v>2372356.38</v>
      </c>
      <c r="H62" s="26">
        <v>0</v>
      </c>
      <c r="I62" s="26">
        <v>0</v>
      </c>
      <c r="J62" s="29">
        <v>0</v>
      </c>
      <c r="K62" s="34">
        <v>0</v>
      </c>
      <c r="L62" s="31">
        <v>0</v>
      </c>
      <c r="M62" s="26">
        <v>0</v>
      </c>
      <c r="N62" s="26">
        <v>0</v>
      </c>
      <c r="O62" s="31">
        <v>0</v>
      </c>
      <c r="P62" s="31">
        <v>0</v>
      </c>
      <c r="Q62" s="59">
        <f>SUM(E62:P62)</f>
        <v>2372356.38</v>
      </c>
    </row>
    <row r="63" spans="1:20" ht="22.5" customHeight="1" thickBot="1">
      <c r="A63" s="83" t="s">
        <v>50</v>
      </c>
      <c r="B63" s="89"/>
      <c r="C63" s="6">
        <v>2000000</v>
      </c>
      <c r="D63" s="26">
        <v>0</v>
      </c>
      <c r="E63" s="26">
        <v>0</v>
      </c>
      <c r="F63" s="26">
        <v>0</v>
      </c>
      <c r="G63" s="26">
        <v>0</v>
      </c>
      <c r="H63" s="26">
        <v>0</v>
      </c>
      <c r="I63" s="26">
        <v>0</v>
      </c>
      <c r="J63" s="26">
        <v>0</v>
      </c>
      <c r="K63" s="34">
        <v>0</v>
      </c>
      <c r="L63" s="31">
        <v>0</v>
      </c>
      <c r="M63" s="26">
        <v>0</v>
      </c>
      <c r="N63" s="26">
        <v>0</v>
      </c>
      <c r="O63" s="31">
        <v>0</v>
      </c>
      <c r="P63" s="31">
        <v>0</v>
      </c>
      <c r="Q63" s="59">
        <f>SUM(E63:P63)</f>
        <v>0</v>
      </c>
    </row>
    <row r="64" spans="1:20" ht="19.5" customHeight="1" thickBot="1">
      <c r="A64" s="92" t="s">
        <v>51</v>
      </c>
      <c r="B64" s="91"/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34">
        <v>0</v>
      </c>
      <c r="L64" s="26">
        <v>0</v>
      </c>
      <c r="M64" s="26">
        <v>0</v>
      </c>
      <c r="N64" s="26">
        <v>0</v>
      </c>
      <c r="O64" s="31">
        <v>0</v>
      </c>
      <c r="P64" s="31">
        <v>0</v>
      </c>
      <c r="Q64" s="59">
        <f t="shared" si="20"/>
        <v>0</v>
      </c>
    </row>
    <row r="65" spans="1:20" ht="18" thickBot="1">
      <c r="A65" s="83" t="s">
        <v>52</v>
      </c>
      <c r="B65" s="89"/>
      <c r="C65" s="25">
        <v>0</v>
      </c>
      <c r="D65" s="60">
        <v>0</v>
      </c>
      <c r="E65" s="26">
        <v>0</v>
      </c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34">
        <v>0</v>
      </c>
      <c r="L65" s="26">
        <v>0</v>
      </c>
      <c r="M65" s="26">
        <v>0</v>
      </c>
      <c r="N65" s="26">
        <v>0</v>
      </c>
      <c r="O65" s="31">
        <v>0</v>
      </c>
      <c r="P65" s="31">
        <v>0</v>
      </c>
      <c r="Q65" s="59">
        <f t="shared" ref="Q65" si="21">SUM(E65:P65)</f>
        <v>0</v>
      </c>
    </row>
    <row r="66" spans="1:20" ht="35.25" customHeight="1" thickBot="1">
      <c r="A66" s="83" t="s">
        <v>53</v>
      </c>
      <c r="B66" s="89"/>
      <c r="C66" s="6">
        <v>500000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34">
        <v>0</v>
      </c>
      <c r="L66" s="26">
        <v>0</v>
      </c>
      <c r="M66" s="26">
        <v>0</v>
      </c>
      <c r="N66" s="26">
        <v>0</v>
      </c>
      <c r="O66" s="26">
        <v>0</v>
      </c>
      <c r="P66" s="31">
        <v>0</v>
      </c>
      <c r="Q66" s="59">
        <f>SUM(E66:P66)</f>
        <v>0</v>
      </c>
    </row>
    <row r="67" spans="1:20" ht="18" thickBot="1">
      <c r="A67" s="81" t="s">
        <v>54</v>
      </c>
      <c r="B67" s="96"/>
      <c r="C67" s="51">
        <f>+C68</f>
        <v>0</v>
      </c>
      <c r="D67" s="52">
        <f>+D68</f>
        <v>0</v>
      </c>
      <c r="E67" s="53">
        <f t="shared" ref="E67:H67" si="22">SUM(E68:E71)</f>
        <v>0</v>
      </c>
      <c r="F67" s="53">
        <f t="shared" si="22"/>
        <v>0</v>
      </c>
      <c r="G67" s="53">
        <f t="shared" si="22"/>
        <v>0</v>
      </c>
      <c r="H67" s="53">
        <f t="shared" si="22"/>
        <v>0</v>
      </c>
      <c r="I67" s="53">
        <f t="shared" ref="I67:M67" si="23">SUM(I68:I71)</f>
        <v>0</v>
      </c>
      <c r="J67" s="53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3"/>
        <v>0</v>
      </c>
      <c r="N67" s="57">
        <f t="shared" ref="N67:O67" si="24">SUM(N68:N71)</f>
        <v>0</v>
      </c>
      <c r="O67" s="57">
        <f t="shared" si="24"/>
        <v>0</v>
      </c>
      <c r="P67" s="57">
        <f t="shared" ref="P67" si="25">SUM(P68:P71)</f>
        <v>0</v>
      </c>
      <c r="Q67" s="52">
        <f>SUM(Q68:Q71)</f>
        <v>0</v>
      </c>
    </row>
    <row r="68" spans="1:20" ht="17.25">
      <c r="A68" s="83" t="s">
        <v>55</v>
      </c>
      <c r="B68" s="89"/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55">
        <v>0</v>
      </c>
      <c r="Q68" s="32">
        <f>SUM(E68:P68)</f>
        <v>0</v>
      </c>
    </row>
    <row r="69" spans="1:20" ht="17.25">
      <c r="A69" s="83" t="s">
        <v>56</v>
      </c>
      <c r="B69" s="89"/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55">
        <v>0</v>
      </c>
      <c r="Q69" s="32">
        <f t="shared" ref="Q69:Q77" si="26">SUM(E69:P69)</f>
        <v>0</v>
      </c>
    </row>
    <row r="70" spans="1:20" ht="17.25">
      <c r="A70" s="90" t="s">
        <v>57</v>
      </c>
      <c r="B70" s="91"/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55">
        <v>0</v>
      </c>
      <c r="Q70" s="32">
        <f t="shared" si="26"/>
        <v>0</v>
      </c>
      <c r="S70" s="6"/>
    </row>
    <row r="71" spans="1:20" ht="47.25">
      <c r="A71" s="93" t="s">
        <v>58</v>
      </c>
      <c r="B71" s="94"/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26">
        <v>0</v>
      </c>
      <c r="Q71" s="32">
        <f t="shared" si="26"/>
        <v>0</v>
      </c>
      <c r="T71" t="s">
        <v>91</v>
      </c>
    </row>
    <row r="72" spans="1:20" ht="31.5">
      <c r="A72" s="81" t="s">
        <v>59</v>
      </c>
      <c r="B72" s="89"/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26">
        <v>0</v>
      </c>
      <c r="Q72" s="32">
        <f t="shared" si="26"/>
        <v>0</v>
      </c>
    </row>
    <row r="73" spans="1:20" ht="17.25">
      <c r="A73" s="83" t="s">
        <v>60</v>
      </c>
      <c r="B73" s="89"/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55">
        <v>0</v>
      </c>
      <c r="Q73" s="32">
        <f t="shared" si="26"/>
        <v>0</v>
      </c>
    </row>
    <row r="74" spans="1:20" ht="31.5">
      <c r="A74" s="83" t="s">
        <v>61</v>
      </c>
      <c r="B74" s="89"/>
      <c r="C74" s="26">
        <v>0</v>
      </c>
      <c r="D74" s="26">
        <v>0</v>
      </c>
      <c r="E74" s="26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48">
        <v>0</v>
      </c>
      <c r="Q74" s="32">
        <f t="shared" si="26"/>
        <v>0</v>
      </c>
    </row>
    <row r="75" spans="1:20" ht="17.25">
      <c r="A75" s="81" t="s">
        <v>62</v>
      </c>
      <c r="B75" s="89"/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26">
        <v>0</v>
      </c>
      <c r="Q75" s="32">
        <f t="shared" si="26"/>
        <v>0</v>
      </c>
    </row>
    <row r="76" spans="1:20" ht="17.25">
      <c r="A76" s="85" t="s">
        <v>63</v>
      </c>
      <c r="B76" s="89"/>
      <c r="C76" s="26">
        <v>0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55">
        <v>0</v>
      </c>
      <c r="Q76" s="32">
        <f t="shared" si="26"/>
        <v>0</v>
      </c>
    </row>
    <row r="77" spans="1:20" ht="17.25">
      <c r="A77" s="85" t="s">
        <v>64</v>
      </c>
      <c r="B77" s="89"/>
      <c r="C77" s="26">
        <v>0</v>
      </c>
      <c r="D77" s="26">
        <v>0</v>
      </c>
      <c r="E77" s="26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55">
        <v>0</v>
      </c>
      <c r="Q77" s="32">
        <f t="shared" si="26"/>
        <v>0</v>
      </c>
      <c r="S77" s="6"/>
    </row>
    <row r="78" spans="1:20" ht="32.25" thickBot="1">
      <c r="A78" s="83" t="s">
        <v>65</v>
      </c>
      <c r="B78" s="89"/>
      <c r="C78" s="26">
        <v>0</v>
      </c>
      <c r="D78" s="26">
        <v>0</v>
      </c>
      <c r="E78" s="26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55">
        <v>0</v>
      </c>
      <c r="Q78" s="32">
        <f t="shared" ref="Q78" si="27">SUM(E78:P78)</f>
        <v>0</v>
      </c>
    </row>
    <row r="79" spans="1:20" ht="18" thickBot="1">
      <c r="A79" s="97" t="s">
        <v>66</v>
      </c>
      <c r="B79" s="98"/>
      <c r="C79" s="142">
        <f>+C14</f>
        <v>493037386</v>
      </c>
      <c r="D79" s="61">
        <f>+D14</f>
        <v>0</v>
      </c>
      <c r="E79" s="143">
        <f t="shared" ref="E79:K79" si="28">+E15+E21+E31+E41+E57</f>
        <v>27818966.560000002</v>
      </c>
      <c r="F79" s="143">
        <f t="shared" si="28"/>
        <v>40277405.18</v>
      </c>
      <c r="G79" s="143">
        <f t="shared" si="28"/>
        <v>47360695.840000004</v>
      </c>
      <c r="H79" s="143">
        <f t="shared" si="28"/>
        <v>0</v>
      </c>
      <c r="I79" s="143">
        <f t="shared" si="28"/>
        <v>0</v>
      </c>
      <c r="J79" s="143">
        <f t="shared" si="28"/>
        <v>0</v>
      </c>
      <c r="K79" s="143">
        <f t="shared" si="28"/>
        <v>0</v>
      </c>
      <c r="L79" s="144">
        <f>+L94</f>
        <v>0</v>
      </c>
      <c r="M79" s="144">
        <f>M94</f>
        <v>0</v>
      </c>
      <c r="N79" s="144">
        <f>N94</f>
        <v>0</v>
      </c>
      <c r="O79" s="144">
        <f>O94</f>
        <v>0</v>
      </c>
      <c r="P79" s="144">
        <f>P94</f>
        <v>0</v>
      </c>
      <c r="Q79" s="61">
        <f>+Q15+Q21+Q31+Q41+Q57</f>
        <v>115457067.58000001</v>
      </c>
    </row>
    <row r="80" spans="1:20" ht="17.25">
      <c r="A80" s="86"/>
      <c r="B80" s="89"/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62">
        <f>SUM(E80:P80)</f>
        <v>0</v>
      </c>
    </row>
    <row r="81" spans="1:19" ht="17.25">
      <c r="A81" s="99" t="s">
        <v>67</v>
      </c>
      <c r="B81" s="100"/>
      <c r="C81" s="26">
        <v>0</v>
      </c>
      <c r="D81" s="26">
        <v>0</v>
      </c>
      <c r="E81" s="26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62">
        <f t="shared" ref="Q81:Q93" si="29">SUM(E81:P81)</f>
        <v>0</v>
      </c>
    </row>
    <row r="82" spans="1:19" ht="17.25">
      <c r="A82" s="81" t="s">
        <v>68</v>
      </c>
      <c r="B82" s="89"/>
      <c r="C82" s="26">
        <v>0</v>
      </c>
      <c r="D82" s="26">
        <v>0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6">
        <v>0</v>
      </c>
      <c r="Q82" s="62">
        <f t="shared" si="29"/>
        <v>0</v>
      </c>
    </row>
    <row r="83" spans="1:19" ht="31.5">
      <c r="A83" s="83" t="s">
        <v>69</v>
      </c>
      <c r="B83" s="89"/>
      <c r="C83" s="26">
        <v>0</v>
      </c>
      <c r="D83" s="26">
        <v>0</v>
      </c>
      <c r="E83" s="26">
        <v>0</v>
      </c>
      <c r="F83" s="26">
        <v>0</v>
      </c>
      <c r="G83" s="26">
        <v>0</v>
      </c>
      <c r="H83" s="26">
        <v>0</v>
      </c>
      <c r="I83" s="26">
        <v>0</v>
      </c>
      <c r="J83" s="26">
        <v>0</v>
      </c>
      <c r="K83" s="26">
        <v>0</v>
      </c>
      <c r="L83" s="26">
        <v>0</v>
      </c>
      <c r="M83" s="26">
        <v>0</v>
      </c>
      <c r="N83" s="26">
        <v>0</v>
      </c>
      <c r="O83" s="26">
        <v>0</v>
      </c>
      <c r="P83" s="26">
        <v>0</v>
      </c>
      <c r="Q83" s="62">
        <f t="shared" si="29"/>
        <v>0</v>
      </c>
    </row>
    <row r="84" spans="1:19" ht="31.5">
      <c r="A84" s="83" t="s">
        <v>70</v>
      </c>
      <c r="B84" s="89"/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6">
        <v>0</v>
      </c>
      <c r="Q84" s="62">
        <f t="shared" si="29"/>
        <v>0</v>
      </c>
    </row>
    <row r="85" spans="1:19" ht="17.25">
      <c r="A85" s="101" t="s">
        <v>71</v>
      </c>
      <c r="B85" s="102"/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6">
        <v>0</v>
      </c>
      <c r="Q85" s="62">
        <f t="shared" si="29"/>
        <v>0</v>
      </c>
    </row>
    <row r="86" spans="1:19" ht="17.25">
      <c r="A86" s="85" t="s">
        <v>72</v>
      </c>
      <c r="B86" s="89"/>
      <c r="C86" s="26">
        <v>0</v>
      </c>
      <c r="D86" s="26">
        <v>0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6">
        <v>0</v>
      </c>
      <c r="Q86" s="62">
        <f t="shared" si="29"/>
        <v>0</v>
      </c>
    </row>
    <row r="87" spans="1:19" ht="17.25">
      <c r="A87" s="85" t="s">
        <v>73</v>
      </c>
      <c r="B87" s="84"/>
      <c r="C87" s="26">
        <v>0</v>
      </c>
      <c r="D87" s="26">
        <v>0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62">
        <f t="shared" si="29"/>
        <v>0</v>
      </c>
    </row>
    <row r="88" spans="1:19" ht="17.25">
      <c r="A88" s="85"/>
      <c r="B88" s="84"/>
      <c r="C88" s="26">
        <v>0</v>
      </c>
      <c r="D88" s="26">
        <v>0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0</v>
      </c>
      <c r="Q88" s="62">
        <f t="shared" si="29"/>
        <v>0</v>
      </c>
    </row>
    <row r="89" spans="1:19" ht="17.25">
      <c r="A89" s="85"/>
      <c r="B89" s="84"/>
      <c r="C89" s="26">
        <v>0</v>
      </c>
      <c r="D89" s="26">
        <v>0</v>
      </c>
      <c r="E89" s="26">
        <v>0</v>
      </c>
      <c r="F89" s="26">
        <v>0</v>
      </c>
      <c r="G89" s="26">
        <v>0</v>
      </c>
      <c r="H89" s="26">
        <v>0</v>
      </c>
      <c r="I89" s="26">
        <v>0</v>
      </c>
      <c r="J89" s="26">
        <v>0</v>
      </c>
      <c r="K89" s="26">
        <v>0</v>
      </c>
      <c r="L89" s="26">
        <v>0</v>
      </c>
      <c r="M89" s="26">
        <v>0</v>
      </c>
      <c r="N89" s="26">
        <v>0</v>
      </c>
      <c r="O89" s="26">
        <v>0</v>
      </c>
      <c r="P89" s="26">
        <v>0</v>
      </c>
      <c r="Q89" s="62">
        <f t="shared" si="29"/>
        <v>0</v>
      </c>
    </row>
    <row r="90" spans="1:19" ht="17.25">
      <c r="A90" s="103" t="s">
        <v>74</v>
      </c>
      <c r="B90" s="84"/>
      <c r="C90" s="26">
        <v>0</v>
      </c>
      <c r="D90" s="26">
        <v>0</v>
      </c>
      <c r="E90" s="26">
        <v>0</v>
      </c>
      <c r="F90" s="26">
        <v>0</v>
      </c>
      <c r="G90" s="26">
        <v>0</v>
      </c>
      <c r="H90" s="26">
        <v>0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0</v>
      </c>
      <c r="P90" s="26">
        <v>0</v>
      </c>
      <c r="Q90" s="62">
        <f t="shared" si="29"/>
        <v>0</v>
      </c>
    </row>
    <row r="91" spans="1:19" ht="31.5">
      <c r="A91" s="83" t="s">
        <v>75</v>
      </c>
      <c r="B91" s="89"/>
      <c r="C91" s="26">
        <v>0</v>
      </c>
      <c r="D91" s="26">
        <v>0</v>
      </c>
      <c r="E91" s="26">
        <v>0</v>
      </c>
      <c r="F91" s="26">
        <v>0</v>
      </c>
      <c r="G91" s="26">
        <v>0</v>
      </c>
      <c r="H91" s="26">
        <v>0</v>
      </c>
      <c r="I91" s="26">
        <v>0</v>
      </c>
      <c r="J91" s="26">
        <v>0</v>
      </c>
      <c r="K91" s="26">
        <v>0</v>
      </c>
      <c r="L91" s="26">
        <v>0</v>
      </c>
      <c r="M91" s="26">
        <v>0</v>
      </c>
      <c r="N91" s="26">
        <v>0</v>
      </c>
      <c r="O91" s="26">
        <v>0</v>
      </c>
      <c r="P91" s="26">
        <v>0</v>
      </c>
      <c r="Q91" s="62">
        <f t="shared" si="29"/>
        <v>0</v>
      </c>
    </row>
    <row r="92" spans="1:19" ht="17.25">
      <c r="A92" s="97" t="s">
        <v>76</v>
      </c>
      <c r="B92" s="104"/>
      <c r="C92" s="26">
        <v>0</v>
      </c>
      <c r="D92" s="26">
        <v>0</v>
      </c>
      <c r="E92" s="26">
        <v>0</v>
      </c>
      <c r="F92" s="26">
        <v>0</v>
      </c>
      <c r="G92" s="26">
        <v>0</v>
      </c>
      <c r="H92" s="26">
        <v>0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0</v>
      </c>
      <c r="P92" s="26">
        <v>0</v>
      </c>
      <c r="Q92" s="62">
        <f t="shared" si="29"/>
        <v>0</v>
      </c>
    </row>
    <row r="93" spans="1:19" ht="17.25">
      <c r="A93" s="105"/>
      <c r="B93" s="91"/>
      <c r="C93" s="26">
        <v>0</v>
      </c>
      <c r="D93" s="26">
        <v>0</v>
      </c>
      <c r="E93" s="26">
        <v>0</v>
      </c>
      <c r="F93" s="26">
        <v>0</v>
      </c>
      <c r="G93" s="26">
        <v>0</v>
      </c>
      <c r="H93" s="26">
        <v>0</v>
      </c>
      <c r="I93" s="26">
        <v>0</v>
      </c>
      <c r="J93" s="26">
        <v>0</v>
      </c>
      <c r="K93" s="26">
        <v>0</v>
      </c>
      <c r="L93" s="26">
        <v>0</v>
      </c>
      <c r="M93" s="26">
        <v>0</v>
      </c>
      <c r="N93" s="26">
        <v>0</v>
      </c>
      <c r="O93" s="26">
        <v>0</v>
      </c>
      <c r="P93" s="26">
        <v>0</v>
      </c>
      <c r="Q93" s="62">
        <f t="shared" si="29"/>
        <v>0</v>
      </c>
    </row>
    <row r="94" spans="1:19" ht="21" customHeight="1" thickBot="1">
      <c r="A94" s="63" t="s">
        <v>77</v>
      </c>
      <c r="B94" s="64"/>
      <c r="C94" s="65">
        <f t="shared" ref="C94:F94" si="30">+C79+C92</f>
        <v>493037386</v>
      </c>
      <c r="D94" s="65">
        <f t="shared" si="30"/>
        <v>0</v>
      </c>
      <c r="E94" s="65">
        <f t="shared" si="30"/>
        <v>27818966.560000002</v>
      </c>
      <c r="F94" s="65">
        <f t="shared" si="30"/>
        <v>40277405.18</v>
      </c>
      <c r="G94" s="65">
        <f t="shared" ref="G94:H94" si="31">+G79+G92</f>
        <v>47360695.840000004</v>
      </c>
      <c r="H94" s="65">
        <f t="shared" si="31"/>
        <v>0</v>
      </c>
      <c r="I94" s="65">
        <f t="shared" ref="I94:K94" si="32">+I79+I92</f>
        <v>0</v>
      </c>
      <c r="J94" s="65">
        <f t="shared" si="32"/>
        <v>0</v>
      </c>
      <c r="K94" s="65">
        <f t="shared" si="32"/>
        <v>0</v>
      </c>
      <c r="L94" s="65">
        <f>+L57+L31+L21+L15</f>
        <v>0</v>
      </c>
      <c r="M94" s="65">
        <f>+M57+M31+M21+M15</f>
        <v>0</v>
      </c>
      <c r="N94" s="65">
        <f>+N57+N31+N21+N15</f>
        <v>0</v>
      </c>
      <c r="O94" s="65">
        <f>+O57+O31+O21+O15</f>
        <v>0</v>
      </c>
      <c r="P94" s="65">
        <f>+P57+P31+P21+P15</f>
        <v>0</v>
      </c>
      <c r="Q94" s="65">
        <f>+Q79+Q92</f>
        <v>115457067.58000001</v>
      </c>
      <c r="S94" s="6"/>
    </row>
    <row r="95" spans="1:19" ht="18" thickTop="1">
      <c r="A95" s="66" t="s">
        <v>82</v>
      </c>
      <c r="B95" s="13"/>
      <c r="C95" s="13"/>
      <c r="D95" s="13"/>
      <c r="E95" s="13"/>
      <c r="F95" s="13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13"/>
    </row>
    <row r="96" spans="1:19" ht="17.25">
      <c r="A96" s="67" t="s">
        <v>83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23" ht="17.25">
      <c r="A97" s="67" t="s">
        <v>84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23" ht="17.25">
      <c r="A98" s="67" t="s">
        <v>85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23" ht="17.25">
      <c r="A99" s="67" t="s">
        <v>118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1:23" ht="17.25">
      <c r="A100" s="67" t="s">
        <v>119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1:23" ht="17.25">
      <c r="A101" s="67" t="s">
        <v>89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1:23" ht="17.25">
      <c r="A102" s="67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R102" s="13"/>
    </row>
    <row r="103" spans="1:23" ht="30" customHeight="1">
      <c r="A103" s="127" t="s">
        <v>112</v>
      </c>
      <c r="B103" s="127"/>
      <c r="C103" s="127"/>
      <c r="D103" s="13"/>
      <c r="E103" s="13"/>
      <c r="F103" s="13"/>
      <c r="G103" s="68"/>
      <c r="H103" s="68"/>
      <c r="I103" s="13"/>
      <c r="J103" s="13"/>
      <c r="K103" s="13"/>
      <c r="L103" s="13"/>
      <c r="M103" s="125" t="s">
        <v>111</v>
      </c>
      <c r="N103" s="125"/>
      <c r="O103" s="125"/>
      <c r="P103" s="125"/>
      <c r="Q103" s="125"/>
      <c r="R103" s="8"/>
      <c r="S103" s="8"/>
      <c r="T103" s="8"/>
      <c r="U103" s="8"/>
      <c r="V103" s="8"/>
      <c r="W103" s="8"/>
    </row>
    <row r="104" spans="1:23" ht="17.25" customHeight="1">
      <c r="A104" s="123" t="s">
        <v>106</v>
      </c>
      <c r="B104" s="123"/>
      <c r="C104" s="123"/>
      <c r="D104" s="13"/>
      <c r="E104" s="13"/>
      <c r="F104" s="13"/>
      <c r="G104" s="69"/>
      <c r="H104" s="69"/>
      <c r="I104" s="13"/>
      <c r="J104" s="13"/>
      <c r="K104" s="13"/>
      <c r="L104" s="13"/>
      <c r="M104" s="126" t="s">
        <v>115</v>
      </c>
      <c r="N104" s="126"/>
      <c r="O104" s="126"/>
      <c r="P104" s="126"/>
      <c r="Q104" s="126"/>
      <c r="R104" s="11"/>
      <c r="S104" s="11"/>
      <c r="T104" s="11"/>
      <c r="U104" s="11"/>
      <c r="V104" s="11"/>
      <c r="W104" s="11"/>
    </row>
    <row r="105" spans="1:23" ht="18.75" customHeight="1">
      <c r="A105" s="123" t="s">
        <v>104</v>
      </c>
      <c r="B105" s="123"/>
      <c r="C105" s="123"/>
      <c r="D105" s="13"/>
      <c r="E105" s="13"/>
      <c r="F105" s="13"/>
      <c r="G105" s="70"/>
      <c r="H105" s="70"/>
      <c r="I105" s="13"/>
      <c r="J105" s="13"/>
      <c r="K105" s="13"/>
      <c r="L105" s="13"/>
      <c r="M105" s="126" t="s">
        <v>94</v>
      </c>
      <c r="N105" s="126"/>
      <c r="O105" s="126"/>
      <c r="P105" s="126"/>
      <c r="Q105" s="126"/>
      <c r="R105" s="12"/>
      <c r="S105" s="12"/>
      <c r="T105" s="12"/>
      <c r="U105" s="12"/>
      <c r="V105" s="12"/>
      <c r="W105" s="12"/>
    </row>
    <row r="106" spans="1:23" ht="12" customHeight="1">
      <c r="A106" s="123"/>
      <c r="B106" s="123"/>
      <c r="C106" s="123"/>
      <c r="D106" s="13"/>
      <c r="E106" s="13"/>
      <c r="F106" s="13"/>
      <c r="G106" s="69"/>
      <c r="H106" s="69"/>
      <c r="I106" s="13"/>
      <c r="J106" s="13"/>
      <c r="K106" s="13"/>
      <c r="L106" s="13"/>
      <c r="O106" s="116" t="s">
        <v>99</v>
      </c>
      <c r="R106" s="12"/>
      <c r="S106" s="12"/>
      <c r="T106" s="12"/>
      <c r="U106" s="12"/>
      <c r="V106" s="12"/>
      <c r="W106" s="12"/>
    </row>
    <row r="107" spans="1:23" ht="18.75" customHeight="1">
      <c r="A107" s="124" t="s">
        <v>110</v>
      </c>
      <c r="B107" s="124"/>
      <c r="C107" s="124"/>
      <c r="D107" s="13"/>
      <c r="E107" s="122" t="s">
        <v>113</v>
      </c>
      <c r="F107" s="122"/>
      <c r="G107" s="122"/>
      <c r="H107" s="122"/>
      <c r="I107" s="122"/>
      <c r="K107" s="13"/>
      <c r="L107" s="13"/>
      <c r="N107" s="116"/>
      <c r="O107" s="116"/>
      <c r="P107" s="116"/>
    </row>
    <row r="108" spans="1:23" ht="17.25" customHeight="1">
      <c r="A108" s="13"/>
      <c r="B108" s="13"/>
      <c r="C108" s="13"/>
      <c r="D108" s="13"/>
      <c r="F108" s="123" t="s">
        <v>117</v>
      </c>
      <c r="G108" s="123"/>
      <c r="H108" s="123"/>
      <c r="K108" s="14"/>
      <c r="L108" s="14"/>
      <c r="M108" s="14"/>
    </row>
    <row r="109" spans="1:23" ht="17.25">
      <c r="A109" s="13"/>
      <c r="B109" s="13"/>
      <c r="C109" s="13"/>
      <c r="D109" s="13"/>
      <c r="F109" s="118"/>
      <c r="G109" s="115" t="s">
        <v>95</v>
      </c>
      <c r="H109" s="118"/>
      <c r="K109" s="13"/>
      <c r="L109" s="13"/>
      <c r="M109" s="13"/>
      <c r="N109" s="13"/>
      <c r="O109" s="13"/>
      <c r="P109" s="13"/>
      <c r="Q109" s="13"/>
    </row>
    <row r="110" spans="1:23" ht="17.25">
      <c r="A110" s="13"/>
      <c r="B110" s="71"/>
      <c r="C110" s="71"/>
      <c r="D110" s="13"/>
      <c r="E110" s="13"/>
      <c r="G110" s="113" t="s">
        <v>114</v>
      </c>
      <c r="H110" s="114"/>
      <c r="I110" s="114"/>
      <c r="K110" s="71"/>
      <c r="L110" s="71"/>
      <c r="M110" s="71"/>
      <c r="N110" s="71"/>
      <c r="O110" s="71"/>
      <c r="P110" s="71"/>
      <c r="Q110" s="71"/>
      <c r="R110" s="9"/>
      <c r="S110" s="9"/>
      <c r="T110" s="9"/>
      <c r="U110" s="9"/>
      <c r="V110" s="9"/>
      <c r="W110" s="9"/>
    </row>
    <row r="111" spans="1:23" ht="17.25">
      <c r="A111" s="13"/>
      <c r="B111" s="72"/>
      <c r="C111" s="72"/>
      <c r="D111" s="13"/>
      <c r="E111" s="13"/>
      <c r="F111" s="114"/>
      <c r="G111" s="114"/>
      <c r="H111" s="114"/>
      <c r="I111" s="114"/>
      <c r="K111" s="72"/>
      <c r="L111" s="72"/>
      <c r="M111" s="72"/>
      <c r="R111" s="10"/>
      <c r="S111" s="10"/>
      <c r="T111" s="10"/>
      <c r="U111" s="10"/>
      <c r="V111" s="10"/>
      <c r="W111" s="10"/>
    </row>
    <row r="112" spans="1:23" ht="17.25">
      <c r="A112" s="13"/>
      <c r="B112" s="72"/>
      <c r="C112" s="72"/>
      <c r="D112" s="13"/>
      <c r="E112" s="13"/>
      <c r="F112" s="13"/>
      <c r="G112" s="13"/>
      <c r="H112" s="13"/>
      <c r="I112" s="13"/>
      <c r="J112" s="13"/>
      <c r="K112" s="72"/>
      <c r="L112" s="72"/>
      <c r="M112" s="72"/>
      <c r="N112" s="72"/>
      <c r="O112" s="72"/>
      <c r="P112" s="72"/>
      <c r="Q112" s="72"/>
      <c r="R112" s="10"/>
      <c r="S112" s="10"/>
      <c r="T112" s="10"/>
      <c r="U112" s="10"/>
      <c r="V112" s="10"/>
      <c r="W112" s="10"/>
    </row>
  </sheetData>
  <mergeCells count="15">
    <mergeCell ref="E11:K12"/>
    <mergeCell ref="A6:Q6"/>
    <mergeCell ref="A7:Q7"/>
    <mergeCell ref="A8:Q8"/>
    <mergeCell ref="A9:Q9"/>
    <mergeCell ref="A10:Q10"/>
    <mergeCell ref="E107:I107"/>
    <mergeCell ref="F108:H108"/>
    <mergeCell ref="A107:C107"/>
    <mergeCell ref="M103:Q103"/>
    <mergeCell ref="M104:Q104"/>
    <mergeCell ref="M105:Q105"/>
    <mergeCell ref="A103:C103"/>
    <mergeCell ref="A104:C104"/>
    <mergeCell ref="A105:C106"/>
  </mergeCells>
  <printOptions horizontalCentered="1"/>
  <pageMargins left="0.7" right="0.7" top="0.75" bottom="0.75" header="0.3" footer="0.3"/>
  <pageSetup paperSize="41" scale="35" fitToWidth="0" fitToHeight="0" orientation="landscape" r:id="rId1"/>
  <headerFooter>
    <oddFooter>Página &amp;P</oddFooter>
  </headerFooter>
  <rowBreaks count="2" manualBreakCount="2">
    <brk id="56" max="16" man="1"/>
    <brk id="111" max="16" man="1"/>
  </rowBreaks>
  <ignoredErrors>
    <ignoredError sqref="E49 E57 E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2025-04-02T18:38:44Z</cp:lastPrinted>
  <dcterms:created xsi:type="dcterms:W3CDTF">2018-04-17T18:57:16Z</dcterms:created>
  <dcterms:modified xsi:type="dcterms:W3CDTF">2025-04-02T18:39:44Z</dcterms:modified>
</cp:coreProperties>
</file>