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AYOR CUEVAS\"/>
    </mc:Choice>
  </mc:AlternateContent>
  <xr:revisionPtr revIDLastSave="0" documentId="8_{F7570FD2-91B9-4601-BA54-B00016FA3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'!$A$1:$P$114</definedName>
    <definedName name="_xlnm.Print_Titles" localSheetId="0">'Plantilla Ejecución '!$1:$14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3" l="1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P79" i="3"/>
  <c r="P78" i="3"/>
  <c r="P77" i="3"/>
  <c r="P76" i="3"/>
  <c r="P75" i="3"/>
  <c r="P74" i="3"/>
  <c r="P73" i="3"/>
  <c r="P72" i="3"/>
  <c r="P71" i="3"/>
  <c r="P70" i="3"/>
  <c r="P69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P67" i="3"/>
  <c r="P66" i="3"/>
  <c r="P65" i="3"/>
  <c r="P64" i="3"/>
  <c r="P63" i="3"/>
  <c r="P62" i="3"/>
  <c r="P61" i="3"/>
  <c r="P60" i="3"/>
  <c r="P59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B58" i="3"/>
  <c r="P57" i="3"/>
  <c r="P56" i="3"/>
  <c r="P55" i="3"/>
  <c r="P54" i="3"/>
  <c r="P53" i="3"/>
  <c r="P52" i="3"/>
  <c r="P51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P49" i="3"/>
  <c r="P48" i="3"/>
  <c r="P47" i="3"/>
  <c r="P46" i="3"/>
  <c r="P45" i="3"/>
  <c r="P44" i="3"/>
  <c r="P4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P41" i="3"/>
  <c r="P40" i="3"/>
  <c r="P39" i="3"/>
  <c r="P38" i="3"/>
  <c r="P37" i="3"/>
  <c r="P36" i="3"/>
  <c r="P35" i="3"/>
  <c r="P34" i="3"/>
  <c r="P33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P31" i="3"/>
  <c r="P30" i="3"/>
  <c r="P29" i="3"/>
  <c r="P28" i="3"/>
  <c r="P27" i="3"/>
  <c r="P26" i="3"/>
  <c r="P25" i="3"/>
  <c r="P24" i="3"/>
  <c r="P23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B22" i="3"/>
  <c r="P21" i="3"/>
  <c r="P20" i="3"/>
  <c r="P19" i="3"/>
  <c r="P18" i="3"/>
  <c r="P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B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<sst xmlns="http://schemas.openxmlformats.org/spreadsheetml/2006/main" count="119" uniqueCount="119">
  <si>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</si>
  <si>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</si>
  <si>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</si>
  <si>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</si>
  <si>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</si>
  <si>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</si>
  <si>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</si>
  <si>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</si>
  <si>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</si>
  <si>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</si>
  <si>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</si>
  <si>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</si>
  <si>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</si>
  <si>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</si>
  <si>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</si>
  <si>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</si>
  <si>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</si>
  <si>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</si>
  <si>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</si>
  <si>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</si>
  <si>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</si>
  <si>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</si>
  <si>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</si>
  <si>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</si>
  <si>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</si>
  <si>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</si>
  <si>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</si>
  <si>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</si>
  <si>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</si>
  <si>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</si>
  <si>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</si>
  <si>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</si>
  <si>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</si>
  <si>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</si>
  <si>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</si>
  <si>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</si>
  <si>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</si>
  <si>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</si>
  <si>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</si>
  <si>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</si>
  <si>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</si>
  <si>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</si>
  <si>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</si>
  <si>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</si>
  <si>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</si>
  <si>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</si>
  <si>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</si>
  <si>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</si>
  <si>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</si>
  <si>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</si>
  <si>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</si>
  <si>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</si>
  <si>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</si>
  <si>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</si>
  <si>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</si>
  <si>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</si>
  <si>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</si>
  <si>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</si>
  <si>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</si>
  <si>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</si>
  <si>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</si>
  <si>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</si>
  <si>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</si>
  <si>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</si>
  <si>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</si>
  <si>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</si>
  <si>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</si>
  <si>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</si>
  <si>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</si>
  <si>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</si>
  <si>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</si>
  <si>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</si>
  <si>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</si>
  <si>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</si>
  <si>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</si>
  <si>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</si>
  <si>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</si>
  <si>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</si>
  <si>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</si>
  <si>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</si>
  <si>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</si>
  <si>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</si>
  <si>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</si>
  <si>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</si>
  <si>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</si>
  <si>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</si>
  <si>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</si>
  <si>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</si>
  <si>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</si>
  <si>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</si>
  <si>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</si>
  <si>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</si>
  <si>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</si>
  <si>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</si>
  <si>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</si>
  <si>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</si>
  <si>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</si>
  <si>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</si>
  <si>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</si>
  <si>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</si>
  <si>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</si>
  <si>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</si>
  <si>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</si>
  <si>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</si>
  <si>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Mayor Lic, en Contabilidad, FARD.</t>
  </si>
  <si>
    <t>Año 2025</t>
  </si>
  <si>
    <t>4. Fecha de imputación: del 01/01 hasta el 31  de Agosto del año 2025.</t>
  </si>
  <si>
    <t>5. Fecha de registro: el día 02 de Septiembre del 2025.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</si>
  <si>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</si>
  <si>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</si>
  <si>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</si>
  <si>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</si>
  <si>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</si>
  <si>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</si>
  <si>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</si>
  <si>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</si>
  <si>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Primer Teniente Contador, ERD.</t>
  </si>
  <si>
    <t>Lic. JOSE MIGUELTORIBIO TINEO</t>
  </si>
  <si>
    <t>CUERPO ESPECIALIZADO DE SEGURIDAD FRONTERIZA TERRESTRE, (CESFRONT).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</si>
</sst>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3" fontId="6" fillId="0" borderId="1" xfId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" fontId="0" fillId="0" borderId="24" xfId="0" applyNumberFormat="1" applyBorder="1"/>
    <xf numFmtId="4" fontId="5" fillId="0" borderId="25" xfId="0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7" fillId="0" borderId="2" xfId="0" applyNumberFormat="1" applyFont="1" applyBorder="1"/>
    <xf numFmtId="43" fontId="5" fillId="0" borderId="12" xfId="1" applyFont="1" applyBorder="1" applyAlignment="1">
      <alignment vertical="center" wrapText="1"/>
    </xf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28" xfId="1" applyNumberFormat="1" applyFont="1" applyBorder="1"/>
    <xf numFmtId="4" fontId="4" fillId="0" borderId="29" xfId="0" applyNumberFormat="1" applyFont="1" applyBorder="1" applyAlignment="1">
      <alignment vertical="center" wrapText="1"/>
    </xf>
    <xf numFmtId="4" fontId="4" fillId="0" borderId="30" xfId="1" applyNumberFormat="1" applyFont="1" applyBorder="1" applyAlignment="1">
      <alignment vertical="center" wrapText="1"/>
    </xf>
    <xf numFmtId="4" fontId="4" fillId="0" borderId="29" xfId="1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4" fillId="0" borderId="16" xfId="0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4" fillId="0" borderId="30" xfId="1" applyNumberFormat="1" applyFont="1" applyBorder="1"/>
    <xf numFmtId="4" fontId="4" fillId="0" borderId="29" xfId="1" applyNumberFormat="1" applyFont="1" applyBorder="1"/>
    <xf numFmtId="16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9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2"/>
    </xf>
    <xf numFmtId="0" fontId="8" fillId="0" borderId="31" xfId="0" applyFont="1" applyBorder="1" applyAlignment="1">
      <alignment horizontal="left" vertical="center" indent="2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indent="2"/>
    </xf>
    <xf numFmtId="0" fontId="8" fillId="0" borderId="32" xfId="0" applyFont="1" applyBorder="1" applyAlignment="1">
      <alignment horizontal="left" vertical="center" wrapText="1" indent="2"/>
    </xf>
    <xf numFmtId="0" fontId="9" fillId="0" borderId="3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/>
    </xf>
    <xf numFmtId="0" fontId="10" fillId="0" borderId="0" xfId="0" applyFont="1"/>
    <xf numFmtId="0" fontId="12" fillId="0" borderId="3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1" fillId="0" borderId="34" xfId="0" applyNumberFormat="1" applyFont="1" applyBorder="1"/>
    <xf numFmtId="43" fontId="5" fillId="0" borderId="15" xfId="1" applyFont="1" applyBorder="1" applyAlignment="1">
      <alignment vertical="center" wrapText="1"/>
    </xf>
    <xf numFmtId="4" fontId="0" fillId="0" borderId="7" xfId="0" applyNumberFormat="1" applyBorder="1"/>
    <xf numFmtId="4" fontId="0" fillId="0" borderId="8" xfId="0" applyNumberFormat="1" applyBorder="1"/>
    <xf numFmtId="4" fontId="0" fillId="0" borderId="35" xfId="0" applyNumberFormat="1" applyBorder="1"/>
    <xf numFmtId="43" fontId="5" fillId="0" borderId="13" xfId="1" applyFont="1" applyBorder="1" applyAlignment="1">
      <alignment vertical="center" wrapText="1"/>
    </xf>
    <xf numFmtId="4" fontId="4" fillId="0" borderId="35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3" fontId="4" fillId="0" borderId="8" xfId="1" applyFont="1" applyBorder="1"/>
    <xf numFmtId="0" fontId="5" fillId="3" borderId="12" xfId="0" applyFont="1" applyFill="1" applyBorder="1" applyAlignment="1">
      <alignment vertical="center" wrapText="1"/>
    </xf>
    <xf numFmtId="4" fontId="4" fillId="0" borderId="36" xfId="1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9" xfId="1" applyNumberFormat="1" applyFont="1" applyBorder="1"/>
    <xf numFmtId="4" fontId="4" fillId="0" borderId="36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8" fillId="0" borderId="31" xfId="0" applyFont="1" applyBorder="1"/>
    <xf numFmtId="0" fontId="5" fillId="3" borderId="18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33" xfId="0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 indent="2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146209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440496"/>
          <a:ext cx="3118223" cy="101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6</xdr:row>
      <xdr:rowOff>27214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353786"/>
          <a:ext cx="2903130" cy="11974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4"/>
  <sheetViews>
    <sheetView showGridLines="0" tabSelected="1" view="pageBreakPreview" zoomScale="70" zoomScaleNormal="70" zoomScaleSheetLayoutView="70" zoomScalePageLayoutView="110" workbookViewId="0">
      <selection activeCell="D24" sqref="D24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5.140625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3.85546875" customWidth="1"/>
    <col min="15" max="15" width="12.5703125" customWidth="1"/>
    <col min="16" max="16" width="18.5703125" bestFit="1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7.2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41"/>
      <c r="L4" s="10"/>
      <c r="M4" s="10"/>
      <c r="N4" s="10"/>
      <c r="O4" s="10"/>
      <c r="P4" s="10"/>
    </row>
    <row r="5" spans="1:29" ht="17.2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7.2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41"/>
      <c r="L6" s="37"/>
      <c r="M6" s="10"/>
      <c r="N6" s="37"/>
      <c r="O6" s="10"/>
      <c r="P6" s="10"/>
    </row>
    <row r="7" spans="1:29" ht="21" x14ac:dyDescent="0.3">
      <c r="A7" s="126" t="s">
        <v>94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"/>
    </row>
    <row r="8" spans="1:29" ht="18.75" customHeight="1" x14ac:dyDescent="0.25">
      <c r="A8" s="127" t="s">
        <v>118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2"/>
    </row>
    <row r="9" spans="1:29" ht="21" x14ac:dyDescent="0.25">
      <c r="A9" s="126" t="s">
        <v>105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2"/>
    </row>
    <row r="10" spans="1:29" ht="22.5" customHeight="1" x14ac:dyDescent="0.25">
      <c r="A10" s="126" t="s">
        <v>78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2"/>
    </row>
    <row r="11" spans="1:29" ht="21.75" thickBot="1" x14ac:dyDescent="0.4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40"/>
    </row>
    <row r="12" spans="1:29" ht="15" customHeight="1" x14ac:dyDescent="0.25">
      <c r="A12" s="120" t="s">
        <v>89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2"/>
      <c r="Q12" s="2"/>
    </row>
    <row r="13" spans="1:29" ht="18" customHeight="1" thickBot="1" x14ac:dyDescent="0.3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5"/>
      <c r="Q13" s="2"/>
    </row>
    <row r="14" spans="1:29" ht="35.25" thickBot="1" x14ac:dyDescent="0.3">
      <c r="A14" s="101" t="s">
        <v>1</v>
      </c>
      <c r="B14" s="91" t="s">
        <v>86</v>
      </c>
      <c r="C14" s="51" t="s">
        <v>87</v>
      </c>
      <c r="D14" s="51" t="s">
        <v>79</v>
      </c>
      <c r="E14" s="51" t="s">
        <v>91</v>
      </c>
      <c r="F14" s="51" t="s">
        <v>92</v>
      </c>
      <c r="G14" s="51" t="s">
        <v>95</v>
      </c>
      <c r="H14" s="51" t="s">
        <v>96</v>
      </c>
      <c r="I14" s="51" t="s">
        <v>97</v>
      </c>
      <c r="J14" s="51" t="s">
        <v>98</v>
      </c>
      <c r="K14" s="51" t="s">
        <v>99</v>
      </c>
      <c r="L14" s="51" t="s">
        <v>100</v>
      </c>
      <c r="M14" s="51" t="s">
        <v>101</v>
      </c>
      <c r="N14" s="51" t="s">
        <v>102</v>
      </c>
      <c r="O14" s="51" t="s">
        <v>103</v>
      </c>
      <c r="P14" s="52" t="s">
        <v>80</v>
      </c>
      <c r="AB14" s="4"/>
      <c r="AC14" s="4"/>
    </row>
    <row r="15" spans="1:29" ht="18" thickBot="1" x14ac:dyDescent="0.3">
      <c r="A15" s="80" t="s">
        <v>2</v>
      </c>
      <c r="B15" s="92">
        <v>493037386</v>
      </c>
      <c r="C15" s="55"/>
      <c r="D15" s="57">
        <f t="shared" ref="D15:O15" si="0">+D16+D22+D32+D42+D58+D68</f>
        <v>27818966.560000002</v>
      </c>
      <c r="E15" s="57">
        <f t="shared" si="0"/>
        <v>36110060.540000007</v>
      </c>
      <c r="F15" s="57">
        <f t="shared" si="0"/>
        <v>37826652.380000003</v>
      </c>
      <c r="G15" s="57">
        <f t="shared" si="0"/>
        <v>32255943.209999997</v>
      </c>
      <c r="H15" s="57">
        <f t="shared" si="0"/>
        <v>37973883.060000002</v>
      </c>
      <c r="I15" s="57">
        <f t="shared" si="0"/>
        <v>35391914.799999997</v>
      </c>
      <c r="J15" s="59">
        <f t="shared" si="0"/>
        <v>34168201.240000002</v>
      </c>
      <c r="K15" s="57">
        <f t="shared" si="0"/>
        <v>34797757.699999996</v>
      </c>
      <c r="L15" s="59">
        <f t="shared" si="0"/>
        <v>34633261.799999997</v>
      </c>
      <c r="M15" s="59">
        <f t="shared" si="0"/>
        <v>36685738.379999995</v>
      </c>
      <c r="N15" s="59">
        <f t="shared" si="0"/>
        <v>0</v>
      </c>
      <c r="O15" s="57">
        <f t="shared" si="0"/>
        <v>0</v>
      </c>
      <c r="P15" s="54">
        <f>+D15+E15+F15+G15+H15+I15+J15+K15+L15+M15+N15+O15</f>
        <v>347662379.67000002</v>
      </c>
      <c r="Q15" s="4"/>
      <c r="R15" s="4"/>
      <c r="T15" s="3"/>
    </row>
    <row r="16" spans="1:29" ht="18" thickBot="1" x14ac:dyDescent="0.3">
      <c r="A16" s="86" t="s">
        <v>85</v>
      </c>
      <c r="B16" s="93">
        <f>+B17+B18+B21</f>
        <v>286445904</v>
      </c>
      <c r="C16" s="56">
        <v>0</v>
      </c>
      <c r="D16" s="58">
        <f>SUM(D17:D21)</f>
        <v>22432054.800000001</v>
      </c>
      <c r="E16" s="58">
        <f>SUM(E17:E21)</f>
        <v>22482295.449999999</v>
      </c>
      <c r="F16" s="58">
        <f t="shared" ref="F16:N16" si="1">SUM(F17:F21)</f>
        <v>22426179.760000002</v>
      </c>
      <c r="G16" s="58">
        <f t="shared" si="1"/>
        <v>22350810.849999998</v>
      </c>
      <c r="H16" s="58">
        <f t="shared" si="1"/>
        <v>22820155.890000001</v>
      </c>
      <c r="I16" s="58">
        <f>SUM(I17:I21)</f>
        <v>22787143.530000001</v>
      </c>
      <c r="J16" s="60">
        <f>SUM(J17:J21)</f>
        <v>22795933.41</v>
      </c>
      <c r="K16" s="58">
        <f t="shared" si="1"/>
        <v>23999710.439999998</v>
      </c>
      <c r="L16" s="60">
        <f t="shared" si="1"/>
        <v>23961588.68</v>
      </c>
      <c r="M16" s="60">
        <f t="shared" si="1"/>
        <v>23863002.48</v>
      </c>
      <c r="N16" s="58">
        <f t="shared" si="1"/>
        <v>0</v>
      </c>
      <c r="O16" s="58">
        <f>SUM(O17:O21)</f>
        <v>0</v>
      </c>
      <c r="P16" s="39">
        <f>SUM(P17:P21)</f>
        <v>229918875.28999999</v>
      </c>
      <c r="R16" s="6"/>
      <c r="T16" s="3"/>
    </row>
    <row r="17" spans="1:18" ht="17.25" x14ac:dyDescent="0.3">
      <c r="A17" s="81" t="s">
        <v>3</v>
      </c>
      <c r="B17" s="94">
        <v>211884250</v>
      </c>
      <c r="C17" s="30">
        <v>0</v>
      </c>
      <c r="D17" s="25">
        <v>16380980</v>
      </c>
      <c r="E17" s="53">
        <v>16417980</v>
      </c>
      <c r="F17" s="53">
        <v>16400480</v>
      </c>
      <c r="G17" s="53">
        <v>16340980</v>
      </c>
      <c r="H17" s="53">
        <v>16657980</v>
      </c>
      <c r="I17" s="6">
        <v>16632980</v>
      </c>
      <c r="J17" s="46">
        <v>16642980</v>
      </c>
      <c r="K17" s="46">
        <v>17842480</v>
      </c>
      <c r="L17" s="6">
        <v>17809980</v>
      </c>
      <c r="M17" s="6">
        <v>17755980</v>
      </c>
      <c r="N17" s="25"/>
      <c r="O17" s="25"/>
      <c r="P17" s="64">
        <f t="shared" ref="P17:P25" si="2">SUM(D17:O17)</f>
        <v>168882800</v>
      </c>
    </row>
    <row r="18" spans="1:18" ht="17.25" x14ac:dyDescent="0.3">
      <c r="A18" s="81" t="s">
        <v>4</v>
      </c>
      <c r="B18" s="95">
        <v>73196220</v>
      </c>
      <c r="C18" s="14">
        <v>0</v>
      </c>
      <c r="D18" s="14">
        <v>5932405.1100000003</v>
      </c>
      <c r="E18" s="14">
        <v>5945645.7599999998</v>
      </c>
      <c r="F18" s="14">
        <v>5908190.6699999999</v>
      </c>
      <c r="G18" s="14">
        <v>5891492.7599999998</v>
      </c>
      <c r="H18" s="14">
        <v>6042345.5999999996</v>
      </c>
      <c r="I18" s="16">
        <v>6035576.7400000002</v>
      </c>
      <c r="J18" s="42">
        <v>6034366.6200000001</v>
      </c>
      <c r="K18" s="42">
        <v>6038643.6500000004</v>
      </c>
      <c r="L18" s="17">
        <v>6034928.5899999999</v>
      </c>
      <c r="M18" s="6">
        <v>5990342.3899999997</v>
      </c>
      <c r="N18" s="17"/>
      <c r="O18" s="17"/>
      <c r="P18" s="65">
        <f t="shared" si="2"/>
        <v>59853937.890000001</v>
      </c>
    </row>
    <row r="19" spans="1:18" ht="18.75" customHeight="1" x14ac:dyDescent="0.3">
      <c r="A19" s="82" t="s">
        <v>5</v>
      </c>
      <c r="B19" s="45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8">
        <v>0</v>
      </c>
      <c r="J19" s="14">
        <v>0</v>
      </c>
      <c r="K19" s="14">
        <v>0</v>
      </c>
      <c r="L19" s="14">
        <v>0</v>
      </c>
      <c r="M19" s="14">
        <v>0</v>
      </c>
      <c r="N19" s="17"/>
      <c r="O19" s="19"/>
      <c r="P19" s="65">
        <f t="shared" si="2"/>
        <v>0</v>
      </c>
    </row>
    <row r="20" spans="1:18" s="7" customFormat="1" ht="18" customHeight="1" x14ac:dyDescent="0.3">
      <c r="A20" s="83" t="s">
        <v>6</v>
      </c>
      <c r="B20" s="45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8">
        <v>0</v>
      </c>
      <c r="J20" s="14">
        <v>0</v>
      </c>
      <c r="K20" s="45">
        <v>0</v>
      </c>
      <c r="L20" s="14">
        <v>0</v>
      </c>
      <c r="M20" s="14">
        <v>0</v>
      </c>
      <c r="N20" s="17"/>
      <c r="O20" s="19"/>
      <c r="P20" s="65">
        <f t="shared" si="2"/>
        <v>0</v>
      </c>
    </row>
    <row r="21" spans="1:18" ht="18" thickBot="1" x14ac:dyDescent="0.35">
      <c r="A21" s="113" t="s">
        <v>7</v>
      </c>
      <c r="B21" s="96">
        <v>1365434</v>
      </c>
      <c r="C21" s="43">
        <v>0</v>
      </c>
      <c r="D21" s="20">
        <v>118669.69</v>
      </c>
      <c r="E21" s="20">
        <v>118669.69</v>
      </c>
      <c r="F21" s="20">
        <v>117509.09</v>
      </c>
      <c r="G21" s="61">
        <v>118338.09</v>
      </c>
      <c r="H21" s="61">
        <v>119830.29</v>
      </c>
      <c r="I21" s="6">
        <v>118586.79</v>
      </c>
      <c r="J21" s="61">
        <v>118586.79</v>
      </c>
      <c r="K21" s="6">
        <v>118586.79</v>
      </c>
      <c r="L21" s="6">
        <v>116680.09</v>
      </c>
      <c r="M21" s="6">
        <v>116680.09</v>
      </c>
      <c r="N21" s="20"/>
      <c r="O21" s="20"/>
      <c r="P21" s="66">
        <f t="shared" si="2"/>
        <v>1182137.4000000001</v>
      </c>
    </row>
    <row r="22" spans="1:18" ht="18" thickBot="1" x14ac:dyDescent="0.3">
      <c r="A22" s="80" t="s">
        <v>8</v>
      </c>
      <c r="B22" s="97">
        <f>SUM(B23:B31)</f>
        <v>32605400</v>
      </c>
      <c r="C22" s="21">
        <v>0</v>
      </c>
      <c r="D22" s="21">
        <f>SUM(D23:D31)</f>
        <v>1036912.09</v>
      </c>
      <c r="E22" s="21">
        <f t="shared" ref="E22:O22" si="3">SUM(E23:E31)</f>
        <v>1984262.08</v>
      </c>
      <c r="F22" s="21">
        <f>SUM(F23:F31)</f>
        <v>2460415.5</v>
      </c>
      <c r="G22" s="21">
        <f t="shared" si="3"/>
        <v>1930132.3599999999</v>
      </c>
      <c r="H22" s="21">
        <f t="shared" si="3"/>
        <v>2701401.62</v>
      </c>
      <c r="I22" s="21">
        <f t="shared" si="3"/>
        <v>4629771.2699999996</v>
      </c>
      <c r="J22" s="21">
        <f t="shared" si="3"/>
        <v>1896860.16</v>
      </c>
      <c r="K22" s="21">
        <f t="shared" si="3"/>
        <v>2042888.9100000001</v>
      </c>
      <c r="L22" s="21">
        <f t="shared" si="3"/>
        <v>1978486.2999999998</v>
      </c>
      <c r="M22" s="21">
        <f t="shared" si="3"/>
        <v>2340934.9</v>
      </c>
      <c r="N22" s="27">
        <f t="shared" si="3"/>
        <v>0</v>
      </c>
      <c r="O22" s="27">
        <f t="shared" si="3"/>
        <v>0</v>
      </c>
      <c r="P22" s="12">
        <f t="shared" si="2"/>
        <v>23002065.189999998</v>
      </c>
      <c r="R22" s="6"/>
    </row>
    <row r="23" spans="1:18" ht="17.25" x14ac:dyDescent="0.3">
      <c r="A23" s="81" t="s">
        <v>9</v>
      </c>
      <c r="B23" s="45">
        <v>10600000</v>
      </c>
      <c r="C23" s="14">
        <v>0</v>
      </c>
      <c r="D23" s="15">
        <v>594889.59</v>
      </c>
      <c r="E23" s="13">
        <v>515496.54</v>
      </c>
      <c r="F23" s="24">
        <v>524920.36</v>
      </c>
      <c r="G23" s="24">
        <v>570800.02</v>
      </c>
      <c r="H23" s="24">
        <v>1341969.28</v>
      </c>
      <c r="I23" s="17">
        <v>574502.62</v>
      </c>
      <c r="J23" s="6">
        <v>537427.81999999995</v>
      </c>
      <c r="K23" s="17">
        <v>548290.56999999995</v>
      </c>
      <c r="L23" s="6">
        <v>619178.96</v>
      </c>
      <c r="M23" s="6">
        <v>981627.56</v>
      </c>
      <c r="N23" s="17"/>
      <c r="O23" s="17"/>
      <c r="P23" s="65">
        <f t="shared" si="2"/>
        <v>6809103.3200000003</v>
      </c>
    </row>
    <row r="24" spans="1:18" ht="17.25" x14ac:dyDescent="0.3">
      <c r="A24" s="82" t="s">
        <v>10</v>
      </c>
      <c r="B24" s="45">
        <v>150000</v>
      </c>
      <c r="C24" s="14">
        <v>0</v>
      </c>
      <c r="D24" s="14">
        <v>141747.5</v>
      </c>
      <c r="E24" s="14">
        <v>0</v>
      </c>
      <c r="F24" s="24">
        <v>0</v>
      </c>
      <c r="G24" s="24">
        <v>0</v>
      </c>
      <c r="H24" s="24">
        <v>0</v>
      </c>
      <c r="I24" s="14">
        <v>0</v>
      </c>
      <c r="J24" s="14">
        <v>0</v>
      </c>
      <c r="K24" s="14">
        <v>0</v>
      </c>
      <c r="L24" s="17">
        <v>0</v>
      </c>
      <c r="M24" s="17">
        <v>0</v>
      </c>
      <c r="N24" s="17"/>
      <c r="O24" s="23"/>
      <c r="P24" s="65">
        <f t="shared" si="2"/>
        <v>141747.5</v>
      </c>
    </row>
    <row r="25" spans="1:18" ht="17.25" x14ac:dyDescent="0.3">
      <c r="A25" s="81" t="s">
        <v>11</v>
      </c>
      <c r="B25" s="45">
        <v>3604800</v>
      </c>
      <c r="C25" s="14">
        <v>0</v>
      </c>
      <c r="D25" s="17">
        <v>300275</v>
      </c>
      <c r="E25" s="24">
        <v>300275</v>
      </c>
      <c r="F25" s="24">
        <v>300350</v>
      </c>
      <c r="G25" s="24">
        <v>300275</v>
      </c>
      <c r="H25" s="24">
        <v>300375</v>
      </c>
      <c r="I25" s="17">
        <v>300375</v>
      </c>
      <c r="J25" s="6">
        <v>300375</v>
      </c>
      <c r="K25" s="17">
        <v>322641</v>
      </c>
      <c r="L25" s="6">
        <v>300250</v>
      </c>
      <c r="M25" s="6">
        <v>300250</v>
      </c>
      <c r="N25" s="17"/>
      <c r="O25" s="17"/>
      <c r="P25" s="65">
        <f t="shared" si="2"/>
        <v>3025441</v>
      </c>
    </row>
    <row r="26" spans="1:18" ht="18" customHeight="1" x14ac:dyDescent="0.3">
      <c r="A26" s="81" t="s">
        <v>12</v>
      </c>
      <c r="B26" s="45">
        <v>0</v>
      </c>
      <c r="C26" s="14">
        <v>0</v>
      </c>
      <c r="D26" s="14">
        <v>0</v>
      </c>
      <c r="E26" s="14">
        <v>0</v>
      </c>
      <c r="F26" s="14">
        <v>0</v>
      </c>
      <c r="G26" s="24">
        <v>0</v>
      </c>
      <c r="H26" s="24">
        <v>0</v>
      </c>
      <c r="I26" s="14">
        <v>0</v>
      </c>
      <c r="J26" s="14">
        <v>0</v>
      </c>
      <c r="K26" s="14">
        <v>109400</v>
      </c>
      <c r="L26" s="17">
        <v>0</v>
      </c>
      <c r="M26" s="17">
        <v>0</v>
      </c>
      <c r="N26" s="17"/>
      <c r="O26" s="17"/>
      <c r="P26" s="65">
        <f t="shared" ref="P26:P33" si="4">SUM(D26:O26)</f>
        <v>109400</v>
      </c>
    </row>
    <row r="27" spans="1:18" ht="17.25" x14ac:dyDescent="0.3">
      <c r="A27" s="81" t="s">
        <v>13</v>
      </c>
      <c r="B27" s="45">
        <v>1500000</v>
      </c>
      <c r="C27" s="14">
        <v>0</v>
      </c>
      <c r="D27" s="14">
        <v>0</v>
      </c>
      <c r="E27" s="17">
        <v>218866.4</v>
      </c>
      <c r="F27" s="24">
        <v>109433.2</v>
      </c>
      <c r="G27" s="24">
        <v>109433.2</v>
      </c>
      <c r="H27" s="14">
        <v>109433.2</v>
      </c>
      <c r="I27" s="17">
        <v>109433.2</v>
      </c>
      <c r="J27" s="6">
        <v>109433.2</v>
      </c>
      <c r="K27" s="42">
        <v>109433.2</v>
      </c>
      <c r="L27" s="6">
        <v>109433.2</v>
      </c>
      <c r="M27" s="6">
        <v>109433.2</v>
      </c>
      <c r="N27" s="17"/>
      <c r="O27" s="17"/>
      <c r="P27" s="65">
        <f t="shared" si="4"/>
        <v>1094331.9999999998</v>
      </c>
    </row>
    <row r="28" spans="1:18" ht="17.25" x14ac:dyDescent="0.3">
      <c r="A28" s="81" t="s">
        <v>14</v>
      </c>
      <c r="B28" s="45">
        <v>2500000</v>
      </c>
      <c r="C28" s="14">
        <v>0</v>
      </c>
      <c r="D28" s="14">
        <v>0</v>
      </c>
      <c r="E28" s="14">
        <v>0</v>
      </c>
      <c r="F28" s="24">
        <v>0</v>
      </c>
      <c r="G28" s="24">
        <v>0</v>
      </c>
      <c r="H28" s="14">
        <v>0</v>
      </c>
      <c r="I28" s="17">
        <v>2246389.06</v>
      </c>
      <c r="J28" s="16">
        <v>0</v>
      </c>
      <c r="K28" s="42">
        <v>3500</v>
      </c>
      <c r="L28" s="17">
        <v>0</v>
      </c>
      <c r="M28" s="17">
        <v>0</v>
      </c>
      <c r="N28" s="17"/>
      <c r="O28" s="17"/>
      <c r="P28" s="65">
        <f t="shared" si="4"/>
        <v>2249889.06</v>
      </c>
    </row>
    <row r="29" spans="1:18" ht="47.25" x14ac:dyDescent="0.25">
      <c r="A29" s="81" t="s">
        <v>15</v>
      </c>
      <c r="B29" s="45">
        <v>7050600</v>
      </c>
      <c r="C29" s="14">
        <v>0</v>
      </c>
      <c r="D29" s="14">
        <v>0</v>
      </c>
      <c r="E29" s="14">
        <v>658282.14</v>
      </c>
      <c r="F29" s="14">
        <v>962379.94</v>
      </c>
      <c r="G29" s="14">
        <v>658282.14</v>
      </c>
      <c r="H29" s="14">
        <v>658282.14</v>
      </c>
      <c r="I29" s="14">
        <v>658282.14</v>
      </c>
      <c r="J29" s="14">
        <v>658282.14</v>
      </c>
      <c r="K29" s="14">
        <v>658282.14</v>
      </c>
      <c r="L29" s="14">
        <v>658282.14</v>
      </c>
      <c r="M29" s="14">
        <v>658282.14</v>
      </c>
      <c r="N29" s="14"/>
      <c r="O29" s="14"/>
      <c r="P29" s="67">
        <f t="shared" si="4"/>
        <v>6228637.0599999996</v>
      </c>
    </row>
    <row r="30" spans="1:18" ht="31.5" x14ac:dyDescent="0.3">
      <c r="A30" s="81" t="s">
        <v>16</v>
      </c>
      <c r="B30" s="45">
        <v>5900000</v>
      </c>
      <c r="C30" s="14">
        <v>0</v>
      </c>
      <c r="D30" s="14">
        <v>0</v>
      </c>
      <c r="E30" s="14">
        <v>291342</v>
      </c>
      <c r="F30" s="14">
        <v>291342</v>
      </c>
      <c r="G30" s="14">
        <v>291342</v>
      </c>
      <c r="H30" s="14">
        <v>291342</v>
      </c>
      <c r="I30" s="14">
        <v>740789.25</v>
      </c>
      <c r="J30" s="14">
        <v>291342</v>
      </c>
      <c r="K30" s="14">
        <v>291342</v>
      </c>
      <c r="L30" s="14">
        <v>291342</v>
      </c>
      <c r="M30" s="14">
        <v>291342</v>
      </c>
      <c r="N30" s="14"/>
      <c r="O30" s="17"/>
      <c r="P30" s="65">
        <f t="shared" si="4"/>
        <v>3071525.25</v>
      </c>
    </row>
    <row r="31" spans="1:18" ht="18" thickBot="1" x14ac:dyDescent="0.35">
      <c r="A31" s="84" t="s">
        <v>17</v>
      </c>
      <c r="B31" s="98">
        <v>1300000</v>
      </c>
      <c r="C31" s="20">
        <v>0</v>
      </c>
      <c r="D31" s="43">
        <v>0</v>
      </c>
      <c r="E31" s="20">
        <v>0</v>
      </c>
      <c r="F31" s="43">
        <v>271990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/>
      <c r="O31" s="62"/>
      <c r="P31" s="66">
        <f t="shared" si="4"/>
        <v>271990</v>
      </c>
    </row>
    <row r="32" spans="1:18" ht="18" thickBot="1" x14ac:dyDescent="0.3">
      <c r="A32" s="80" t="s">
        <v>18</v>
      </c>
      <c r="B32" s="48">
        <f>SUM(B33:B41)</f>
        <v>152336082</v>
      </c>
      <c r="C32" s="63">
        <f>SUM(C33:C41)</f>
        <v>0</v>
      </c>
      <c r="D32" s="27">
        <f>+D33</f>
        <v>4349999.67</v>
      </c>
      <c r="E32" s="27">
        <f t="shared" ref="E32:O32" si="5">SUM(E33:E41)</f>
        <v>11643503.010000002</v>
      </c>
      <c r="F32" s="27">
        <f t="shared" si="5"/>
        <v>8445546.3100000005</v>
      </c>
      <c r="G32" s="27">
        <f t="shared" si="5"/>
        <v>7975000</v>
      </c>
      <c r="H32" s="27">
        <f t="shared" si="5"/>
        <v>9996381.8399999999</v>
      </c>
      <c r="I32" s="27">
        <f t="shared" si="5"/>
        <v>7975000</v>
      </c>
      <c r="J32" s="27">
        <f t="shared" si="5"/>
        <v>9475407.6699999999</v>
      </c>
      <c r="K32" s="27">
        <f t="shared" si="5"/>
        <v>8428163.9100000001</v>
      </c>
      <c r="L32" s="27">
        <f t="shared" si="5"/>
        <v>8693186.8200000003</v>
      </c>
      <c r="M32" s="27">
        <f t="shared" si="5"/>
        <v>10481801</v>
      </c>
      <c r="N32" s="27">
        <f t="shared" si="5"/>
        <v>0</v>
      </c>
      <c r="O32" s="27">
        <f t="shared" si="5"/>
        <v>0</v>
      </c>
      <c r="P32" s="58">
        <f t="shared" si="4"/>
        <v>87463990.229999989</v>
      </c>
    </row>
    <row r="33" spans="1:18" ht="17.25" x14ac:dyDescent="0.3">
      <c r="A33" s="82" t="s">
        <v>19</v>
      </c>
      <c r="B33" s="47">
        <v>56500000</v>
      </c>
      <c r="C33" s="30">
        <v>0</v>
      </c>
      <c r="D33" s="25">
        <v>4349999.67</v>
      </c>
      <c r="E33" s="25">
        <v>4349999.3600000003</v>
      </c>
      <c r="F33" s="30">
        <v>4349999.3600000003</v>
      </c>
      <c r="G33" s="30">
        <v>4350000</v>
      </c>
      <c r="H33" s="30">
        <v>4349999.3600000003</v>
      </c>
      <c r="I33" s="25">
        <v>4350000</v>
      </c>
      <c r="J33" s="46">
        <v>5850407.6699999999</v>
      </c>
      <c r="K33" s="25">
        <v>4349951</v>
      </c>
      <c r="L33" s="46">
        <v>4350000</v>
      </c>
      <c r="M33" s="46">
        <v>6856801</v>
      </c>
      <c r="N33" s="30"/>
      <c r="O33" s="30"/>
      <c r="P33" s="68">
        <f t="shared" si="4"/>
        <v>47507157.420000002</v>
      </c>
    </row>
    <row r="34" spans="1:18" ht="17.25" x14ac:dyDescent="0.25">
      <c r="A34" s="81" t="s">
        <v>20</v>
      </c>
      <c r="B34" s="45">
        <v>14400000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/>
      <c r="O34" s="14"/>
      <c r="P34" s="69">
        <f t="shared" ref="P34:P40" si="6">SUM(D34:O34)</f>
        <v>0</v>
      </c>
    </row>
    <row r="35" spans="1:18" ht="17.25" x14ac:dyDescent="0.25">
      <c r="A35" s="82" t="s">
        <v>21</v>
      </c>
      <c r="B35" s="45">
        <v>2036082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/>
      <c r="O35" s="14"/>
      <c r="P35" s="69">
        <f t="shared" si="6"/>
        <v>0</v>
      </c>
    </row>
    <row r="36" spans="1:18" ht="17.25" x14ac:dyDescent="0.25">
      <c r="A36" s="81" t="s">
        <v>22</v>
      </c>
      <c r="B36" s="45">
        <v>1000000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/>
      <c r="O36" s="14"/>
      <c r="P36" s="69">
        <f t="shared" si="6"/>
        <v>0</v>
      </c>
    </row>
    <row r="37" spans="1:18" ht="17.25" x14ac:dyDescent="0.25">
      <c r="A37" s="82" t="s">
        <v>23</v>
      </c>
      <c r="B37" s="45">
        <v>5400000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/>
      <c r="O37" s="14"/>
      <c r="P37" s="69">
        <f t="shared" si="6"/>
        <v>0</v>
      </c>
    </row>
    <row r="38" spans="1:18" ht="31.5" x14ac:dyDescent="0.25">
      <c r="A38" s="81" t="s">
        <v>24</v>
      </c>
      <c r="B38" s="45">
        <v>5300000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/>
      <c r="O38" s="14"/>
      <c r="P38" s="69">
        <f t="shared" si="6"/>
        <v>0</v>
      </c>
      <c r="R38" s="6"/>
    </row>
    <row r="39" spans="1:18" ht="31.5" x14ac:dyDescent="0.25">
      <c r="A39" s="81" t="s">
        <v>25</v>
      </c>
      <c r="B39" s="45">
        <v>50100000</v>
      </c>
      <c r="C39" s="14">
        <v>0</v>
      </c>
      <c r="D39" s="14">
        <v>0</v>
      </c>
      <c r="E39" s="14">
        <v>7293503.6500000004</v>
      </c>
      <c r="F39" s="14">
        <v>4095546.95</v>
      </c>
      <c r="G39" s="14">
        <v>3625000</v>
      </c>
      <c r="H39" s="14">
        <v>5646382.4800000004</v>
      </c>
      <c r="I39" s="14">
        <v>3625000</v>
      </c>
      <c r="J39" s="14">
        <v>3625000</v>
      </c>
      <c r="K39" s="42">
        <v>4078212.91</v>
      </c>
      <c r="L39" s="42">
        <v>4343186.82</v>
      </c>
      <c r="M39" s="42">
        <v>3625000</v>
      </c>
      <c r="N39" s="14"/>
      <c r="O39" s="14"/>
      <c r="P39" s="69">
        <f t="shared" si="6"/>
        <v>39956832.810000002</v>
      </c>
      <c r="Q39" s="6"/>
    </row>
    <row r="40" spans="1:18" ht="31.5" x14ac:dyDescent="0.25">
      <c r="A40" s="81" t="s">
        <v>26</v>
      </c>
      <c r="B40" s="45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/>
      <c r="O40" s="14"/>
      <c r="P40" s="69">
        <f t="shared" si="6"/>
        <v>0</v>
      </c>
    </row>
    <row r="41" spans="1:18" ht="18" thickBot="1" x14ac:dyDescent="0.3">
      <c r="A41" s="85" t="s">
        <v>27</v>
      </c>
      <c r="B41" s="98">
        <v>17600000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/>
      <c r="O41" s="43"/>
      <c r="P41" s="102">
        <f>SUM(D41:O41)</f>
        <v>0</v>
      </c>
    </row>
    <row r="42" spans="1:18" s="5" customFormat="1" ht="18" thickBot="1" x14ac:dyDescent="0.3">
      <c r="A42" s="80" t="s">
        <v>28</v>
      </c>
      <c r="B42" s="28">
        <f t="shared" ref="B42:P42" si="7">SUM(B43:B49)</f>
        <v>0</v>
      </c>
      <c r="C42" s="29">
        <f t="shared" si="7"/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7"/>
        <v>0</v>
      </c>
      <c r="O42" s="29">
        <f t="shared" si="7"/>
        <v>0</v>
      </c>
      <c r="P42" s="103">
        <f t="shared" si="7"/>
        <v>0</v>
      </c>
    </row>
    <row r="43" spans="1:18" ht="31.5" x14ac:dyDescent="0.3">
      <c r="A43" s="81" t="s">
        <v>29</v>
      </c>
      <c r="B43" s="47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64">
        <f>SUM(D43:O43)</f>
        <v>0</v>
      </c>
    </row>
    <row r="44" spans="1:18" ht="31.5" x14ac:dyDescent="0.3">
      <c r="A44" s="81" t="s">
        <v>30</v>
      </c>
      <c r="B44" s="45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64">
        <f t="shared" ref="P44:P49" si="8">SUM(D44:O44)</f>
        <v>0</v>
      </c>
      <c r="Q44" s="38"/>
    </row>
    <row r="45" spans="1:18" ht="31.5" x14ac:dyDescent="0.3">
      <c r="A45" s="81" t="s">
        <v>31</v>
      </c>
      <c r="B45" s="45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64">
        <f t="shared" si="8"/>
        <v>0</v>
      </c>
    </row>
    <row r="46" spans="1:18" ht="31.5" x14ac:dyDescent="0.3">
      <c r="A46" s="81" t="s">
        <v>32</v>
      </c>
      <c r="B46" s="45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64">
        <f t="shared" si="8"/>
        <v>0</v>
      </c>
    </row>
    <row r="47" spans="1:18" ht="31.5" x14ac:dyDescent="0.3">
      <c r="A47" s="81" t="s">
        <v>33</v>
      </c>
      <c r="B47" s="45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64">
        <f t="shared" si="8"/>
        <v>0</v>
      </c>
    </row>
    <row r="48" spans="1:18" ht="40.5" customHeight="1" x14ac:dyDescent="0.3">
      <c r="A48" s="81" t="s">
        <v>34</v>
      </c>
      <c r="B48" s="98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64">
        <f t="shared" si="8"/>
        <v>0</v>
      </c>
    </row>
    <row r="49" spans="1:19" ht="32.25" thickBot="1" x14ac:dyDescent="0.35">
      <c r="A49" s="85" t="s">
        <v>35</v>
      </c>
      <c r="B49" s="98">
        <v>0</v>
      </c>
      <c r="C49" s="98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64">
        <f t="shared" si="8"/>
        <v>0</v>
      </c>
    </row>
    <row r="50" spans="1:19" ht="18" thickBot="1" x14ac:dyDescent="0.3">
      <c r="A50" s="80" t="s">
        <v>36</v>
      </c>
      <c r="B50" s="48">
        <v>0</v>
      </c>
      <c r="C50" s="28">
        <v>0</v>
      </c>
      <c r="D50" s="29">
        <f t="shared" ref="D50:P50" si="9">SUM(D51:D57)</f>
        <v>0</v>
      </c>
      <c r="E50" s="29">
        <f t="shared" si="9"/>
        <v>0</v>
      </c>
      <c r="F50" s="29">
        <f t="shared" si="9"/>
        <v>0</v>
      </c>
      <c r="G50" s="29">
        <f t="shared" si="9"/>
        <v>0</v>
      </c>
      <c r="H50" s="103">
        <f t="shared" si="9"/>
        <v>0</v>
      </c>
      <c r="I50" s="28">
        <f t="shared" si="9"/>
        <v>0</v>
      </c>
      <c r="J50" s="29">
        <f t="shared" si="9"/>
        <v>0</v>
      </c>
      <c r="K50" s="29">
        <f t="shared" si="9"/>
        <v>0</v>
      </c>
      <c r="L50" s="29">
        <f t="shared" si="9"/>
        <v>0</v>
      </c>
      <c r="M50" s="29">
        <f t="shared" si="9"/>
        <v>0</v>
      </c>
      <c r="N50" s="29">
        <f t="shared" si="9"/>
        <v>0</v>
      </c>
      <c r="O50" s="29">
        <f t="shared" si="9"/>
        <v>0</v>
      </c>
      <c r="P50" s="48">
        <f t="shared" si="9"/>
        <v>0</v>
      </c>
    </row>
    <row r="51" spans="1:19" ht="31.5" x14ac:dyDescent="0.3">
      <c r="A51" s="81" t="s">
        <v>37</v>
      </c>
      <c r="B51" s="47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65">
        <f>SUM(D51:O51)</f>
        <v>0</v>
      </c>
    </row>
    <row r="52" spans="1:19" ht="31.5" x14ac:dyDescent="0.3">
      <c r="A52" s="81" t="s">
        <v>38</v>
      </c>
      <c r="B52" s="45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65">
        <f t="shared" ref="P52:P57" si="10">SUM(D52:O52)</f>
        <v>0</v>
      </c>
    </row>
    <row r="53" spans="1:19" ht="31.5" x14ac:dyDescent="0.3">
      <c r="A53" s="81" t="s">
        <v>39</v>
      </c>
      <c r="B53" s="45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65">
        <f t="shared" si="10"/>
        <v>0</v>
      </c>
    </row>
    <row r="54" spans="1:19" ht="31.5" x14ac:dyDescent="0.3">
      <c r="A54" s="81" t="s">
        <v>40</v>
      </c>
      <c r="B54" s="45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65">
        <f t="shared" si="10"/>
        <v>0</v>
      </c>
    </row>
    <row r="55" spans="1:19" ht="31.5" x14ac:dyDescent="0.3">
      <c r="A55" s="81" t="s">
        <v>41</v>
      </c>
      <c r="B55" s="45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65">
        <f t="shared" si="10"/>
        <v>0</v>
      </c>
    </row>
    <row r="56" spans="1:19" ht="31.5" x14ac:dyDescent="0.3">
      <c r="A56" s="81" t="s">
        <v>42</v>
      </c>
      <c r="B56" s="45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65">
        <f t="shared" si="10"/>
        <v>0</v>
      </c>
    </row>
    <row r="57" spans="1:19" ht="32.25" thickBot="1" x14ac:dyDescent="0.35">
      <c r="A57" s="85" t="s">
        <v>43</v>
      </c>
      <c r="B57" s="98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66">
        <f t="shared" si="10"/>
        <v>0</v>
      </c>
    </row>
    <row r="58" spans="1:19" ht="18" thickBot="1" x14ac:dyDescent="0.3">
      <c r="A58" s="80" t="s">
        <v>44</v>
      </c>
      <c r="B58" s="28">
        <f>SUM(B59:B67)</f>
        <v>21650000</v>
      </c>
      <c r="C58" s="28"/>
      <c r="D58" s="29">
        <f t="shared" ref="D58:J58" si="11">SUM(D59:D67)</f>
        <v>0</v>
      </c>
      <c r="E58" s="29">
        <f t="shared" si="11"/>
        <v>0</v>
      </c>
      <c r="F58" s="29">
        <f t="shared" si="11"/>
        <v>4494510.8100000005</v>
      </c>
      <c r="G58" s="29">
        <f t="shared" si="11"/>
        <v>0</v>
      </c>
      <c r="H58" s="29">
        <f t="shared" si="11"/>
        <v>2455943.71</v>
      </c>
      <c r="I58" s="29">
        <f t="shared" si="11"/>
        <v>0</v>
      </c>
      <c r="J58" s="31">
        <f t="shared" si="11"/>
        <v>0</v>
      </c>
      <c r="K58" s="29">
        <f>+K59+K60+K61+K62+K63+K64+K65+K66+K67</f>
        <v>326994.44</v>
      </c>
      <c r="L58" s="29">
        <f>+L59+L60+L61+L62+L63+L64+L65+L66+L67</f>
        <v>0</v>
      </c>
      <c r="M58" s="29">
        <f>+M59+M60+M61+M62+M63+M64+M65+M66+M67</f>
        <v>0</v>
      </c>
      <c r="N58" s="29">
        <f>+N59+N60+N61+N62+N63+N64+N65+N66+N67</f>
        <v>0</v>
      </c>
      <c r="O58" s="29">
        <f>+O59+O60+O61+O62+O63+O64+O65+O66+O67</f>
        <v>0</v>
      </c>
      <c r="P58" s="48">
        <f t="shared" ref="P58:P65" si="12">SUM(D58:O58)</f>
        <v>7277448.9600000009</v>
      </c>
      <c r="S58" s="6"/>
    </row>
    <row r="59" spans="1:19" ht="18" thickBot="1" x14ac:dyDescent="0.35">
      <c r="A59" s="81" t="s">
        <v>45</v>
      </c>
      <c r="B59" s="94">
        <v>11950000</v>
      </c>
      <c r="C59" s="47">
        <v>0</v>
      </c>
      <c r="D59" s="26">
        <v>0</v>
      </c>
      <c r="E59" s="26">
        <v>0</v>
      </c>
      <c r="F59" s="46">
        <v>2022892.83</v>
      </c>
      <c r="G59" s="30">
        <v>0</v>
      </c>
      <c r="H59" s="30">
        <v>1022626.98</v>
      </c>
      <c r="I59" s="25">
        <v>0</v>
      </c>
      <c r="J59" s="22">
        <v>0</v>
      </c>
      <c r="K59" s="25">
        <v>0</v>
      </c>
      <c r="L59" s="26">
        <v>0</v>
      </c>
      <c r="M59" s="25">
        <v>0</v>
      </c>
      <c r="N59" s="25">
        <v>0</v>
      </c>
      <c r="O59" s="25">
        <v>0</v>
      </c>
      <c r="P59" s="70">
        <f>SUM(D59:O59)</f>
        <v>3045519.81</v>
      </c>
    </row>
    <row r="60" spans="1:19" ht="32.25" thickBot="1" x14ac:dyDescent="0.35">
      <c r="A60" s="81" t="s">
        <v>46</v>
      </c>
      <c r="B60" s="95">
        <v>1600000</v>
      </c>
      <c r="C60" s="45">
        <v>0</v>
      </c>
      <c r="D60" s="14">
        <v>0</v>
      </c>
      <c r="E60" s="14">
        <v>0</v>
      </c>
      <c r="F60" s="71">
        <v>99261.6</v>
      </c>
      <c r="G60" s="14">
        <v>0</v>
      </c>
      <c r="H60" s="6">
        <v>183254</v>
      </c>
      <c r="I60" s="14">
        <v>0</v>
      </c>
      <c r="J60" s="18">
        <v>0</v>
      </c>
      <c r="K60" s="17">
        <v>0</v>
      </c>
      <c r="L60" s="14">
        <v>0</v>
      </c>
      <c r="M60" s="14">
        <v>0</v>
      </c>
      <c r="N60" s="17">
        <v>0</v>
      </c>
      <c r="O60" s="17">
        <v>0</v>
      </c>
      <c r="P60" s="72">
        <f>SUM(D60:O60)</f>
        <v>282515.59999999998</v>
      </c>
    </row>
    <row r="61" spans="1:19" ht="32.25" thickBot="1" x14ac:dyDescent="0.35">
      <c r="A61" s="81" t="s">
        <v>47</v>
      </c>
      <c r="B61" s="45">
        <v>0</v>
      </c>
      <c r="C61" s="45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8">
        <v>0</v>
      </c>
      <c r="K61" s="14">
        <v>0</v>
      </c>
      <c r="L61" s="14">
        <v>0</v>
      </c>
      <c r="M61" s="14">
        <v>0</v>
      </c>
      <c r="N61" s="17">
        <v>0</v>
      </c>
      <c r="O61" s="17">
        <v>0</v>
      </c>
      <c r="P61" s="72">
        <f t="shared" si="12"/>
        <v>0</v>
      </c>
    </row>
    <row r="62" spans="1:19" ht="32.25" thickBot="1" x14ac:dyDescent="0.35">
      <c r="A62" s="81" t="s">
        <v>48</v>
      </c>
      <c r="B62" s="45">
        <v>2000000</v>
      </c>
      <c r="C62" s="45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8">
        <v>0</v>
      </c>
      <c r="K62" s="14">
        <v>0</v>
      </c>
      <c r="L62" s="14">
        <v>0</v>
      </c>
      <c r="M62" s="14">
        <v>0</v>
      </c>
      <c r="N62" s="17">
        <v>0</v>
      </c>
      <c r="O62" s="17">
        <v>0</v>
      </c>
      <c r="P62" s="72">
        <f t="shared" si="12"/>
        <v>0</v>
      </c>
    </row>
    <row r="63" spans="1:19" ht="32.25" thickBot="1" x14ac:dyDescent="0.35">
      <c r="A63" s="81" t="s">
        <v>49</v>
      </c>
      <c r="B63" s="45">
        <v>3600000</v>
      </c>
      <c r="C63" s="45">
        <v>0</v>
      </c>
      <c r="D63" s="14">
        <v>0</v>
      </c>
      <c r="E63" s="14">
        <v>0</v>
      </c>
      <c r="F63" s="71">
        <v>2372356.38</v>
      </c>
      <c r="G63" s="14">
        <v>0</v>
      </c>
      <c r="H63" s="14">
        <v>1250062.73</v>
      </c>
      <c r="I63" s="14">
        <v>0</v>
      </c>
      <c r="J63" s="6"/>
      <c r="K63" s="14">
        <v>326994.44</v>
      </c>
      <c r="L63" s="14">
        <v>0</v>
      </c>
      <c r="M63" s="14">
        <v>0</v>
      </c>
      <c r="N63" s="14">
        <v>0</v>
      </c>
      <c r="O63" s="17">
        <v>0</v>
      </c>
      <c r="P63" s="72">
        <f>SUM(D63:O63)</f>
        <v>3949413.55</v>
      </c>
    </row>
    <row r="64" spans="1:19" ht="22.5" customHeight="1" thickBot="1" x14ac:dyDescent="0.35">
      <c r="A64" s="81" t="s">
        <v>50</v>
      </c>
      <c r="B64" s="45">
        <v>2000000</v>
      </c>
      <c r="C64" s="45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8">
        <v>0</v>
      </c>
      <c r="K64" s="17">
        <v>0</v>
      </c>
      <c r="L64" s="14">
        <v>0</v>
      </c>
      <c r="M64" s="14">
        <v>0</v>
      </c>
      <c r="N64" s="17">
        <v>0</v>
      </c>
      <c r="O64" s="17">
        <v>0</v>
      </c>
      <c r="P64" s="72">
        <f>SUM(D64:O64)</f>
        <v>0</v>
      </c>
    </row>
    <row r="65" spans="1:19" ht="19.5" customHeight="1" thickBot="1" x14ac:dyDescent="0.35">
      <c r="A65" s="81" t="s">
        <v>51</v>
      </c>
      <c r="B65" s="45">
        <v>0</v>
      </c>
      <c r="C65" s="45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8">
        <v>0</v>
      </c>
      <c r="K65" s="14">
        <v>0</v>
      </c>
      <c r="L65" s="14">
        <v>0</v>
      </c>
      <c r="M65" s="14">
        <v>0</v>
      </c>
      <c r="N65" s="17">
        <v>0</v>
      </c>
      <c r="O65" s="17">
        <v>0</v>
      </c>
      <c r="P65" s="72">
        <f t="shared" si="12"/>
        <v>0</v>
      </c>
    </row>
    <row r="66" spans="1:19" ht="18" thickBot="1" x14ac:dyDescent="0.35">
      <c r="A66" s="81" t="s">
        <v>52</v>
      </c>
      <c r="B66" s="100">
        <v>0</v>
      </c>
      <c r="C66" s="73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8">
        <v>0</v>
      </c>
      <c r="K66" s="14">
        <v>0</v>
      </c>
      <c r="L66" s="14">
        <v>0</v>
      </c>
      <c r="M66" s="14">
        <v>0</v>
      </c>
      <c r="N66" s="17">
        <v>0</v>
      </c>
      <c r="O66" s="17">
        <v>0</v>
      </c>
      <c r="P66" s="72">
        <f>SUM(D66:O66)</f>
        <v>0</v>
      </c>
    </row>
    <row r="67" spans="1:19" ht="35.25" customHeight="1" thickBot="1" x14ac:dyDescent="0.35">
      <c r="A67" s="85" t="s">
        <v>53</v>
      </c>
      <c r="B67" s="6">
        <v>500000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7">
        <v>0</v>
      </c>
      <c r="P67" s="72">
        <f>SUM(D67:O67)</f>
        <v>0</v>
      </c>
    </row>
    <row r="68" spans="1:19" ht="18" thickBot="1" x14ac:dyDescent="0.3">
      <c r="A68" s="80" t="s">
        <v>54</v>
      </c>
      <c r="B68" s="48">
        <f>+B69</f>
        <v>0</v>
      </c>
      <c r="C68" s="28">
        <f>+C69</f>
        <v>0</v>
      </c>
      <c r="D68" s="29">
        <f t="shared" ref="D68:P68" si="13">SUM(D69:D72)</f>
        <v>0</v>
      </c>
      <c r="E68" s="29">
        <f t="shared" si="13"/>
        <v>0</v>
      </c>
      <c r="F68" s="29">
        <f t="shared" si="13"/>
        <v>0</v>
      </c>
      <c r="G68" s="29">
        <f t="shared" si="13"/>
        <v>0</v>
      </c>
      <c r="H68" s="29">
        <f t="shared" si="13"/>
        <v>0</v>
      </c>
      <c r="I68" s="29">
        <f t="shared" si="13"/>
        <v>0</v>
      </c>
      <c r="J68" s="31">
        <f t="shared" si="13"/>
        <v>0</v>
      </c>
      <c r="K68" s="31">
        <f t="shared" si="13"/>
        <v>0</v>
      </c>
      <c r="L68" s="31">
        <f t="shared" si="13"/>
        <v>0</v>
      </c>
      <c r="M68" s="31">
        <f t="shared" si="13"/>
        <v>0</v>
      </c>
      <c r="N68" s="31">
        <f t="shared" si="13"/>
        <v>0</v>
      </c>
      <c r="O68" s="31">
        <f t="shared" si="13"/>
        <v>0</v>
      </c>
      <c r="P68" s="48">
        <f t="shared" si="13"/>
        <v>0</v>
      </c>
    </row>
    <row r="69" spans="1:19" ht="17.25" x14ac:dyDescent="0.3">
      <c r="A69" s="81" t="s">
        <v>55</v>
      </c>
      <c r="B69" s="45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30">
        <v>0</v>
      </c>
      <c r="P69" s="65">
        <f>SUM(D69:O69)</f>
        <v>0</v>
      </c>
    </row>
    <row r="70" spans="1:19" ht="17.25" x14ac:dyDescent="0.3">
      <c r="A70" s="81" t="s">
        <v>56</v>
      </c>
      <c r="B70" s="45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30">
        <v>0</v>
      </c>
      <c r="P70" s="65">
        <f t="shared" ref="P70:P78" si="14">SUM(D70:O70)</f>
        <v>0</v>
      </c>
    </row>
    <row r="71" spans="1:19" ht="17.25" x14ac:dyDescent="0.3">
      <c r="A71" s="82" t="s">
        <v>57</v>
      </c>
      <c r="B71" s="45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30">
        <v>0</v>
      </c>
      <c r="P71" s="65">
        <f t="shared" si="14"/>
        <v>0</v>
      </c>
      <c r="R71" s="6"/>
    </row>
    <row r="72" spans="1:19" ht="48" thickBot="1" x14ac:dyDescent="0.35">
      <c r="A72" s="85" t="s">
        <v>58</v>
      </c>
      <c r="B72" s="98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3">
        <v>0</v>
      </c>
      <c r="P72" s="66">
        <f t="shared" si="14"/>
        <v>0</v>
      </c>
      <c r="S72" t="s">
        <v>90</v>
      </c>
    </row>
    <row r="73" spans="1:19" ht="32.25" thickBot="1" x14ac:dyDescent="0.35">
      <c r="A73" s="80" t="s">
        <v>59</v>
      </c>
      <c r="B73" s="48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05">
        <f t="shared" si="14"/>
        <v>0</v>
      </c>
    </row>
    <row r="74" spans="1:19" ht="17.25" x14ac:dyDescent="0.3">
      <c r="A74" s="81" t="s">
        <v>60</v>
      </c>
      <c r="B74" s="47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30">
        <v>0</v>
      </c>
      <c r="P74" s="64">
        <f t="shared" si="14"/>
        <v>0</v>
      </c>
    </row>
    <row r="75" spans="1:19" ht="32.25" thickBot="1" x14ac:dyDescent="0.35">
      <c r="A75" s="81" t="s">
        <v>61</v>
      </c>
      <c r="B75" s="98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26">
        <v>0</v>
      </c>
      <c r="P75" s="66">
        <f t="shared" si="14"/>
        <v>0</v>
      </c>
    </row>
    <row r="76" spans="1:19" ht="18" thickBot="1" x14ac:dyDescent="0.35">
      <c r="A76" s="80" t="s">
        <v>62</v>
      </c>
      <c r="B76" s="48">
        <v>0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105">
        <f t="shared" si="14"/>
        <v>0</v>
      </c>
    </row>
    <row r="77" spans="1:19" ht="17.25" x14ac:dyDescent="0.3">
      <c r="A77" s="82" t="s">
        <v>63</v>
      </c>
      <c r="B77" s="47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30">
        <v>0</v>
      </c>
      <c r="P77" s="64">
        <f t="shared" si="14"/>
        <v>0</v>
      </c>
    </row>
    <row r="78" spans="1:19" ht="17.25" x14ac:dyDescent="0.3">
      <c r="A78" s="82" t="s">
        <v>64</v>
      </c>
      <c r="B78" s="45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30">
        <v>0</v>
      </c>
      <c r="P78" s="65">
        <f t="shared" si="14"/>
        <v>0</v>
      </c>
      <c r="R78" s="6"/>
    </row>
    <row r="79" spans="1:19" ht="32.25" thickBot="1" x14ac:dyDescent="0.35">
      <c r="A79" s="85" t="s">
        <v>65</v>
      </c>
      <c r="B79" s="98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26">
        <v>0</v>
      </c>
      <c r="P79" s="66">
        <f>SUM(D79:O79)</f>
        <v>0</v>
      </c>
    </row>
    <row r="80" spans="1:19" ht="18" thickBot="1" x14ac:dyDescent="0.3">
      <c r="A80" s="110" t="s">
        <v>66</v>
      </c>
      <c r="B80" s="50">
        <f>+B15</f>
        <v>493037386</v>
      </c>
      <c r="C80" s="33">
        <f>+C15</f>
        <v>0</v>
      </c>
      <c r="D80" s="44">
        <f t="shared" ref="D80:J80" si="15">+D16+D22+D32+D42+D58</f>
        <v>27818966.560000002</v>
      </c>
      <c r="E80" s="44">
        <f t="shared" si="15"/>
        <v>36110060.540000007</v>
      </c>
      <c r="F80" s="44">
        <f t="shared" si="15"/>
        <v>37826652.380000003</v>
      </c>
      <c r="G80" s="44">
        <f t="shared" si="15"/>
        <v>32255943.209999997</v>
      </c>
      <c r="H80" s="44">
        <f t="shared" si="15"/>
        <v>37973883.060000002</v>
      </c>
      <c r="I80" s="44">
        <f t="shared" si="15"/>
        <v>35391914.799999997</v>
      </c>
      <c r="J80" s="44">
        <f t="shared" si="15"/>
        <v>34168201.240000002</v>
      </c>
      <c r="K80" s="44">
        <f>+K95</f>
        <v>34797757.699999996</v>
      </c>
      <c r="L80" s="44">
        <f>L95</f>
        <v>34633261.799999997</v>
      </c>
      <c r="M80" s="44">
        <f>M95</f>
        <v>36685738.380000003</v>
      </c>
      <c r="N80" s="44">
        <f>N95</f>
        <v>0</v>
      </c>
      <c r="O80" s="44">
        <f>O95</f>
        <v>0</v>
      </c>
      <c r="P80" s="50">
        <f>+P16+P22+P32+P42+P58</f>
        <v>347662379.66999996</v>
      </c>
    </row>
    <row r="81" spans="1:18" ht="17.25" x14ac:dyDescent="0.3">
      <c r="A81" s="83"/>
      <c r="B81" s="47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74">
        <f>SUM(D81:O81)</f>
        <v>0</v>
      </c>
    </row>
    <row r="82" spans="1:18" ht="18" thickBot="1" x14ac:dyDescent="0.35">
      <c r="A82" s="80" t="s">
        <v>67</v>
      </c>
      <c r="B82" s="98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107">
        <f t="shared" ref="P82:P94" si="16">SUM(D82:O82)</f>
        <v>0</v>
      </c>
    </row>
    <row r="83" spans="1:18" ht="18" thickBot="1" x14ac:dyDescent="0.35">
      <c r="A83" s="80" t="s">
        <v>68</v>
      </c>
      <c r="B83" s="48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105">
        <f t="shared" si="16"/>
        <v>0</v>
      </c>
    </row>
    <row r="84" spans="1:18" ht="31.5" x14ac:dyDescent="0.3">
      <c r="A84" s="81" t="s">
        <v>69</v>
      </c>
      <c r="B84" s="47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74">
        <f t="shared" si="16"/>
        <v>0</v>
      </c>
    </row>
    <row r="85" spans="1:18" ht="31.5" x14ac:dyDescent="0.3">
      <c r="A85" s="128" t="s">
        <v>70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31">
        <f t="shared" si="16"/>
        <v>0</v>
      </c>
    </row>
    <row r="86" spans="1:18" ht="18" thickBot="1" x14ac:dyDescent="0.35">
      <c r="A86" s="80" t="s">
        <v>71</v>
      </c>
      <c r="B86" s="70">
        <v>0</v>
      </c>
      <c r="C86" s="129">
        <v>0</v>
      </c>
      <c r="D86" s="129">
        <v>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v>0</v>
      </c>
      <c r="P86" s="130">
        <f t="shared" si="16"/>
        <v>0</v>
      </c>
    </row>
    <row r="87" spans="1:18" ht="17.25" x14ac:dyDescent="0.3">
      <c r="A87" s="82" t="s">
        <v>72</v>
      </c>
      <c r="B87" s="47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74">
        <f t="shared" si="16"/>
        <v>0</v>
      </c>
    </row>
    <row r="88" spans="1:18" ht="17.25" x14ac:dyDescent="0.3">
      <c r="A88" s="82" t="s">
        <v>73</v>
      </c>
      <c r="B88" s="45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75">
        <f t="shared" si="16"/>
        <v>0</v>
      </c>
    </row>
    <row r="89" spans="1:18" ht="17.25" x14ac:dyDescent="0.3">
      <c r="A89" s="82"/>
      <c r="B89" s="45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75">
        <f t="shared" si="16"/>
        <v>0</v>
      </c>
    </row>
    <row r="90" spans="1:18" ht="18" thickBot="1" x14ac:dyDescent="0.35">
      <c r="A90" s="84"/>
      <c r="B90" s="98">
        <v>0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107">
        <f t="shared" si="16"/>
        <v>0</v>
      </c>
    </row>
    <row r="91" spans="1:18" ht="18" thickBot="1" x14ac:dyDescent="0.35">
      <c r="A91" s="87" t="s">
        <v>74</v>
      </c>
      <c r="B91" s="48">
        <v>0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105">
        <f t="shared" si="16"/>
        <v>0</v>
      </c>
    </row>
    <row r="92" spans="1:18" ht="31.5" x14ac:dyDescent="0.3">
      <c r="A92" s="81" t="s">
        <v>75</v>
      </c>
      <c r="B92" s="47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74">
        <f t="shared" si="16"/>
        <v>0</v>
      </c>
    </row>
    <row r="93" spans="1:18" ht="17.25" x14ac:dyDescent="0.3">
      <c r="A93" s="110" t="s">
        <v>76</v>
      </c>
      <c r="B93" s="99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106">
        <f t="shared" si="16"/>
        <v>0</v>
      </c>
    </row>
    <row r="94" spans="1:18" ht="18" thickBot="1" x14ac:dyDescent="0.35">
      <c r="A94" s="111"/>
      <c r="B94" s="98">
        <v>0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107">
        <f t="shared" si="16"/>
        <v>0</v>
      </c>
    </row>
    <row r="95" spans="1:18" ht="18" thickBot="1" x14ac:dyDescent="0.3">
      <c r="A95" s="112" t="s">
        <v>77</v>
      </c>
      <c r="B95" s="109">
        <f t="shared" ref="B95:J95" si="17">+B80+B93</f>
        <v>493037386</v>
      </c>
      <c r="C95" s="108">
        <f t="shared" si="17"/>
        <v>0</v>
      </c>
      <c r="D95" s="108">
        <f t="shared" si="17"/>
        <v>27818966.560000002</v>
      </c>
      <c r="E95" s="108">
        <f t="shared" si="17"/>
        <v>36110060.540000007</v>
      </c>
      <c r="F95" s="108">
        <f t="shared" si="17"/>
        <v>37826652.380000003</v>
      </c>
      <c r="G95" s="108">
        <f t="shared" si="17"/>
        <v>32255943.209999997</v>
      </c>
      <c r="H95" s="108">
        <f t="shared" si="17"/>
        <v>37973883.060000002</v>
      </c>
      <c r="I95" s="108">
        <f t="shared" si="17"/>
        <v>35391914.799999997</v>
      </c>
      <c r="J95" s="108">
        <f t="shared" si="17"/>
        <v>34168201.240000002</v>
      </c>
      <c r="K95" s="108">
        <f>+K58+K32+K22+K16</f>
        <v>34797757.699999996</v>
      </c>
      <c r="L95" s="108">
        <f>+L58+L32+L22+L16</f>
        <v>34633261.799999997</v>
      </c>
      <c r="M95" s="108">
        <f>+M58+M32+M22+M16</f>
        <v>36685738.380000003</v>
      </c>
      <c r="N95" s="108">
        <f>+N58+N32+N22+N16</f>
        <v>0</v>
      </c>
      <c r="O95" s="108">
        <f>+O58+O32+O22+O16</f>
        <v>0</v>
      </c>
      <c r="P95" s="108">
        <f>+P80+P93</f>
        <v>347662379.66999996</v>
      </c>
      <c r="R95" s="6"/>
    </row>
    <row r="96" spans="1:18" ht="17.25" x14ac:dyDescent="0.3">
      <c r="A96" s="34" t="s">
        <v>81</v>
      </c>
      <c r="B96" s="10"/>
      <c r="C96" s="10"/>
      <c r="D96" s="10"/>
      <c r="E96" s="10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0"/>
    </row>
    <row r="97" spans="1:22" ht="17.25" x14ac:dyDescent="0.3">
      <c r="A97" s="35" t="s">
        <v>82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22" ht="17.25" x14ac:dyDescent="0.3">
      <c r="A98" s="35" t="s">
        <v>83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22" ht="17.25" x14ac:dyDescent="0.3">
      <c r="A99" s="35" t="s">
        <v>84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22" ht="17.25" x14ac:dyDescent="0.3">
      <c r="A100" s="35" t="s">
        <v>106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35" t="s">
        <v>107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35" t="s">
        <v>88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A103" s="35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Q103" s="10"/>
    </row>
    <row r="104" spans="1:22" ht="17.25" x14ac:dyDescent="0.3">
      <c r="A104" s="35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Q104" s="10"/>
    </row>
    <row r="105" spans="1:22" ht="17.25" x14ac:dyDescent="0.3">
      <c r="C105" s="10"/>
      <c r="D105" s="10"/>
      <c r="E105" s="10"/>
      <c r="F105" s="36"/>
      <c r="G105" s="36"/>
      <c r="H105" s="10"/>
      <c r="I105" s="10"/>
      <c r="J105" s="10"/>
      <c r="K105" s="10"/>
      <c r="Q105" s="8"/>
      <c r="R105" s="8"/>
      <c r="S105" s="8"/>
      <c r="T105" s="8"/>
      <c r="U105" s="8"/>
      <c r="V105" s="8"/>
    </row>
    <row r="106" spans="1:22" ht="21" customHeight="1" x14ac:dyDescent="0.35">
      <c r="A106" s="76" t="s">
        <v>112</v>
      </c>
      <c r="B106" s="78"/>
      <c r="C106" s="78"/>
      <c r="F106" s="117" t="s">
        <v>117</v>
      </c>
      <c r="G106" s="117"/>
      <c r="H106" s="117"/>
      <c r="I106" s="10"/>
      <c r="J106" s="10"/>
      <c r="K106" s="10"/>
      <c r="M106" s="114" t="s">
        <v>111</v>
      </c>
      <c r="N106" s="114"/>
      <c r="O106" s="114"/>
      <c r="P106" s="114"/>
    </row>
    <row r="107" spans="1:22" ht="17.25" customHeight="1" x14ac:dyDescent="0.35">
      <c r="A107" s="77" t="s">
        <v>113</v>
      </c>
      <c r="B107" s="79"/>
      <c r="C107" s="79"/>
      <c r="F107" s="118" t="s">
        <v>116</v>
      </c>
      <c r="G107" s="118"/>
      <c r="H107" s="118"/>
      <c r="I107" s="10"/>
      <c r="J107" s="10"/>
      <c r="M107" s="115" t="s">
        <v>104</v>
      </c>
      <c r="N107" s="115"/>
      <c r="O107" s="115"/>
      <c r="P107" s="115"/>
      <c r="Q107" s="9"/>
      <c r="R107" s="9"/>
      <c r="S107" s="9"/>
      <c r="T107" s="9"/>
      <c r="U107" s="9"/>
      <c r="V107" s="9"/>
    </row>
    <row r="108" spans="1:22" ht="21" x14ac:dyDescent="0.35">
      <c r="A108" s="89" t="s">
        <v>114</v>
      </c>
      <c r="B108" s="90"/>
      <c r="C108" s="90"/>
      <c r="F108" s="119" t="s">
        <v>93</v>
      </c>
      <c r="G108" s="119"/>
      <c r="H108" s="119"/>
      <c r="I108" s="10"/>
      <c r="J108" s="10"/>
      <c r="K108" s="10"/>
      <c r="M108" s="116" t="s">
        <v>110</v>
      </c>
      <c r="N108" s="116"/>
      <c r="O108" s="116"/>
      <c r="P108" s="116"/>
      <c r="Q108" s="9"/>
      <c r="R108" s="9"/>
      <c r="S108" s="9"/>
      <c r="T108" s="9"/>
      <c r="U108" s="9"/>
      <c r="V108" s="9"/>
    </row>
    <row r="109" spans="1:22" ht="18.75" customHeight="1" x14ac:dyDescent="0.35">
      <c r="A109" s="76" t="s">
        <v>115</v>
      </c>
      <c r="C109" s="10"/>
      <c r="E109" s="88"/>
      <c r="F109" s="114" t="s">
        <v>108</v>
      </c>
      <c r="G109" s="114"/>
      <c r="H109" s="114"/>
      <c r="J109" s="10"/>
      <c r="K109" s="10"/>
      <c r="M109" s="114" t="s">
        <v>109</v>
      </c>
      <c r="N109" s="114"/>
      <c r="O109" s="114"/>
      <c r="P109" s="114"/>
    </row>
    <row r="110" spans="1:22" ht="17.25" customHeight="1" x14ac:dyDescent="0.3">
      <c r="A110" s="10"/>
      <c r="B110" s="10"/>
      <c r="C110" s="10"/>
      <c r="J110" s="11"/>
      <c r="K110" s="11"/>
      <c r="L110" s="11"/>
    </row>
    <row r="111" spans="1:22" ht="17.25" x14ac:dyDescent="0.3">
      <c r="A111" s="10"/>
      <c r="B111" s="10"/>
      <c r="C111" s="10"/>
      <c r="J111" s="10"/>
      <c r="K111" s="10"/>
      <c r="L111" s="10"/>
      <c r="M111" s="10"/>
      <c r="N111" s="10"/>
      <c r="O111" s="10"/>
      <c r="P111" s="10"/>
    </row>
    <row r="112" spans="1:22" ht="17.25" x14ac:dyDescent="0.3">
      <c r="A112" s="10"/>
      <c r="B112" s="34"/>
      <c r="C112" s="10"/>
      <c r="J112" s="34"/>
      <c r="K112" s="34"/>
      <c r="L112" s="34"/>
      <c r="M112" s="34"/>
      <c r="N112" s="34"/>
      <c r="O112" s="34"/>
      <c r="P112" s="34"/>
      <c r="Q112" s="5"/>
      <c r="R112" s="5"/>
      <c r="S112" s="5"/>
      <c r="T112" s="5"/>
      <c r="U112" s="5"/>
      <c r="V112" s="5"/>
    </row>
    <row r="113" spans="1:16" ht="17.25" x14ac:dyDescent="0.3">
      <c r="A113" s="10"/>
      <c r="B113" s="10"/>
      <c r="C113" s="10"/>
      <c r="D113" s="10"/>
      <c r="E113" s="10"/>
      <c r="F113" s="10"/>
      <c r="G113" s="10"/>
      <c r="H113" s="10"/>
      <c r="J113" s="10"/>
      <c r="K113" s="10"/>
      <c r="L113" s="10"/>
    </row>
    <row r="114" spans="1:16" ht="17.25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</sheetData>
  <mergeCells count="14">
    <mergeCell ref="A7:P7"/>
    <mergeCell ref="A8:P8"/>
    <mergeCell ref="A9:P9"/>
    <mergeCell ref="A10:P10"/>
    <mergeCell ref="A11:P11"/>
    <mergeCell ref="A12:P13"/>
    <mergeCell ref="M106:P106"/>
    <mergeCell ref="M107:P107"/>
    <mergeCell ref="M108:P108"/>
    <mergeCell ref="M109:P109"/>
    <mergeCell ref="F106:H106"/>
    <mergeCell ref="F107:H107"/>
    <mergeCell ref="F108:H108"/>
    <mergeCell ref="F109:H109"/>
  </mergeCells>
  <printOptions horizontalCentered="1"/>
  <pageMargins left="0" right="0.59055118110236227" top="0.59055118110236227" bottom="0.86614173228346458" header="0.31496062992125984" footer="0.31496062992125984"/>
  <pageSetup paperSize="5" scale="45" fitToHeight="0" orientation="landscape" r:id="rId1"/>
  <headerFooter>
    <oddFooter>Página &amp;P</oddFooter>
  </headerFooter>
  <ignoredErrors>
    <ignoredError sqref="D50 D58 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Olevis Reynoso</cp:lastModifiedBy>
  <cp:revision/>
  <cp:lastPrinted>2025-11-06T11:59:29Z</cp:lastPrinted>
  <dcterms:created xsi:type="dcterms:W3CDTF">2018-04-17T18:57:16Z</dcterms:created>
  <dcterms:modified xsi:type="dcterms:W3CDTF">2025-11-06T12:00:22Z</dcterms:modified>
</cp:coreProperties>
</file>