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/>
  <c r="E21"/>
  <c r="E15"/>
  <c r="E31"/>
  <c r="C15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<sst xmlns="http://schemas.openxmlformats.org/spreadsheetml/2006/main" count="120" uniqueCount="120">
  <si>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</si>
  <si>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</si>
  <si>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</si>
  <si>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</si>
  <si>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</si>
  <si>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</si>
  <si>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</si>
  <si>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</si>
  <si>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</si>
  <si>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</si>
  <si>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</si>
  <si>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</si>
  <si>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</si>
  <si>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</si>
  <si>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</si>
  <si>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</si>
  <si>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</si>
  <si>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</si>
  <si>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</si>
  <si>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</si>
  <si>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</si>
  <si>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</si>
  <si>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</si>
  <si>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</si>
  <si>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</si>
  <si>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</si>
  <si>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</si>
  <si>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</si>
  <si>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</si>
  <si>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</si>
  <si>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</si>
  <si>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</si>
  <si>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</si>
  <si>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</si>
  <si>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</si>
  <si>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</si>
  <si>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</si>
  <si>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</si>
  <si>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</si>
  <si>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</si>
  <si>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</si>
  <si>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</si>
  <si>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</si>
  <si>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</si>
  <si>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</si>
  <si>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</si>
  <si>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</si>
  <si>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</si>
  <si>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</si>
  <si>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</si>
  <si>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</si>
  <si>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</si>
  <si>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</si>
  <si>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</si>
  <si>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</si>
  <si>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</si>
  <si>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</si>
  <si>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</si>
  <si>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</si>
  <si>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</si>
  <si>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</si>
  <si>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</si>
  <si>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</si>
  <si>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</si>
  <si>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</si>
  <si>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</si>
  <si>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</si>
  <si>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</si>
  <si>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</si>
  <si>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</si>
  <si>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</si>
  <si>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</si>
  <si>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</si>
  <si>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</si>
  <si>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</si>
  <si>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</si>
  <si>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</si>
  <si>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</si>
  <si>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</si>
  <si>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</si>
  <si>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</si>
  <si>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</si>
  <si>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</si>
  <si>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</si>
  <si>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</si>
  <si>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</si>
  <si>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</si>
  <si>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</si>
  <si>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</si>
  <si>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</si>
  <si>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</si>
  <si>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</si>
  <si>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</si>
  <si>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</si>
  <si>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</si>
  <si>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</si>
  <si>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</si>
  <si>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</si>
  <si>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</si>
  <si>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</si>
  <si>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</si>
  <si>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</si>
  <si>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</si>
  <si>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</si>
  <si>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</si>
  <si>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</si>
  <si>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</si>
  <si>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</si>
  <si>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</si>
  <si>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</si>
  <si>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</si>
  <si>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</si>
  <si>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</si>
  <si>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</si>
  <si>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</si>
  <si>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</si>
  <si>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Año 2025</t>
  </si>
  <si>
    <t xml:space="preserve">  Primer Teniente Contador, ERD.</t>
  </si>
  <si>
    <t>4. Fecha de imputación: del 01/01 hasta el 30  de abril del año 2025.</t>
  </si>
  <si>
    <t>5. Fecha de registro: el día 06 de mayo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</si>
</sst>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6" xfId="0" applyNumberFormat="1" applyFont="1" applyBorder="1"/>
    <xf numFmtId="4" fontId="4" fillId="0" borderId="37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38" xfId="0" applyNumberFormat="1" applyFont="1" applyBorder="1"/>
    <xf numFmtId="4" fontId="5" fillId="0" borderId="34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30" xfId="1" applyFon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5" fillId="0" borderId="31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1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5" xfId="0" applyNumberFormat="1" applyFont="1" applyBorder="1"/>
    <xf numFmtId="4" fontId="4" fillId="0" borderId="29" xfId="0" applyNumberFormat="1" applyFont="1" applyBorder="1"/>
    <xf numFmtId="4" fontId="5" fillId="0" borderId="26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5" xfId="0" applyFont="1" applyFill="1" applyBorder="1" applyAlignment="1">
      <alignment horizontal="center" vertical="center" wrapText="1"/>
    </xf>
    <xf numFmtId="43" fontId="5" fillId="0" borderId="24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28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4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7" xfId="1" applyFont="1" applyBorder="1" applyAlignment="1">
      <alignment horizontal="right" vertical="center" wrapText="1"/>
    </xf>
    <xf numFmtId="4" fontId="5" fillId="0" borderId="33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/>
    </xf>
    <xf numFmtId="4" fontId="0" fillId="0" borderId="1" xfId="0" applyNumberFormat="1" applyBorder="1"/>
    <xf numFmtId="43" fontId="5" fillId="0" borderId="39" xfId="1" applyFont="1" applyBorder="1" applyAlignment="1">
      <alignment vertical="center" wrapText="1"/>
    </xf>
    <xf numFmtId="4" fontId="1" fillId="0" borderId="1" xfId="0" applyNumberFormat="1" applyFont="1" applyBorder="1"/>
    <xf numFmtId="4" fontId="0" fillId="0" borderId="0" xfId="0" applyNumberFormat="1" applyAlignment="1">
      <alignment vertical="center"/>
    </xf>
    <xf numFmtId="4" fontId="5" fillId="0" borderId="40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0" fillId="0" borderId="25" xfId="0" applyNumberFormat="1" applyBorder="1"/>
    <xf numFmtId="4" fontId="0" fillId="0" borderId="40" xfId="0" applyNumberForma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A17" zoomScale="70" zoomScaleNormal="70" zoomScaleSheetLayoutView="70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16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6"/>
      <c r="M5" s="72"/>
      <c r="N5" s="13"/>
      <c r="O5" s="72"/>
      <c r="P5" s="13"/>
      <c r="Q5" s="13"/>
    </row>
    <row r="6" spans="1:30" ht="21">
      <c r="A6" s="135" t="s">
        <v>96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"/>
    </row>
    <row r="7" spans="1:30" ht="18.75" customHeight="1">
      <c r="A7" s="136" t="s">
        <v>97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2"/>
    </row>
    <row r="8" spans="1:30" ht="21">
      <c r="A8" s="135" t="s">
        <v>116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2"/>
    </row>
    <row r="9" spans="1:30" ht="22.5" customHeight="1">
      <c r="A9" s="137" t="s">
        <v>78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2"/>
    </row>
    <row r="10" spans="1:30" ht="17.25">
      <c r="A10" s="138" t="s">
        <v>0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11"/>
    </row>
    <row r="11" spans="1:30" ht="15" customHeight="1">
      <c r="A11" s="14"/>
      <c r="B11" s="14"/>
      <c r="C11" s="14"/>
      <c r="D11" s="14"/>
      <c r="E11" s="129" t="s">
        <v>90</v>
      </c>
      <c r="F11" s="130"/>
      <c r="G11" s="130"/>
      <c r="H11" s="130"/>
      <c r="I11" s="130"/>
      <c r="J11" s="130"/>
      <c r="K11" s="131"/>
      <c r="L11" s="16"/>
      <c r="M11" s="15"/>
      <c r="N11" s="15"/>
      <c r="O11" s="110"/>
      <c r="P11" s="15"/>
      <c r="Q11" s="13"/>
      <c r="R11" s="2"/>
    </row>
    <row r="12" spans="1:30" ht="15" customHeight="1">
      <c r="A12" s="14"/>
      <c r="B12" s="14"/>
      <c r="C12" s="14"/>
      <c r="D12" s="14"/>
      <c r="E12" s="132"/>
      <c r="F12" s="133"/>
      <c r="G12" s="133"/>
      <c r="H12" s="133"/>
      <c r="I12" s="133"/>
      <c r="J12" s="133"/>
      <c r="K12" s="134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73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78" t="s">
        <v>2</v>
      </c>
      <c r="B14" s="79"/>
      <c r="C14" s="120">
        <v>493037386</v>
      </c>
      <c r="D14" s="57">
        <v>0</v>
      </c>
      <c r="E14" s="74">
        <f t="shared" ref="E14:P14" si="0">+E15+E21+E31+E41+E57+E67</f>
        <v>27818966.560000002</v>
      </c>
      <c r="F14" s="74">
        <f t="shared" si="0"/>
        <v>40277405.18</v>
      </c>
      <c r="G14" s="74">
        <f t="shared" si="0"/>
        <v>47360695.840000004</v>
      </c>
      <c r="H14" s="74">
        <f t="shared" si="0"/>
        <v>33626159.209999993</v>
      </c>
      <c r="I14" s="74">
        <f t="shared" si="0"/>
        <v>0</v>
      </c>
      <c r="J14" s="74">
        <f t="shared" si="0"/>
        <v>0</v>
      </c>
      <c r="K14" s="105">
        <f t="shared" si="0"/>
        <v>0</v>
      </c>
      <c r="L14" s="21">
        <f t="shared" si="0"/>
        <v>0</v>
      </c>
      <c r="M14" s="107">
        <f t="shared" si="0"/>
        <v>0</v>
      </c>
      <c r="N14" s="107">
        <f t="shared" si="0"/>
        <v>0</v>
      </c>
      <c r="O14" s="107">
        <f t="shared" si="0"/>
        <v>0</v>
      </c>
      <c r="P14" s="21">
        <f t="shared" si="0"/>
        <v>0</v>
      </c>
      <c r="Q14" s="108">
        <f>+E14+F14+G14+H14+I14+J14+K14+L14+M14+N14+O14+P14</f>
        <v>149083226.79000002</v>
      </c>
      <c r="R14" s="77"/>
      <c r="S14" s="4"/>
      <c r="U14" s="3"/>
    </row>
    <row r="15" spans="1:30" ht="18" thickBot="1">
      <c r="A15" s="80" t="s">
        <v>86</v>
      </c>
      <c r="B15" s="81"/>
      <c r="C15" s="119">
        <f>+C16+C17+C20</f>
        <v>286445904</v>
      </c>
      <c r="D15" s="57">
        <v>0</v>
      </c>
      <c r="E15" s="23">
        <f>SUM(E16:E20)</f>
        <v>22432054.800000001</v>
      </c>
      <c r="F15" s="23">
        <f>SUM(F16:F20)</f>
        <v>22482295.449999999</v>
      </c>
      <c r="G15" s="23">
        <f t="shared" ref="G15:O15" si="1">SUM(G16:G20)</f>
        <v>22426179.760000002</v>
      </c>
      <c r="H15" s="23">
        <f t="shared" si="1"/>
        <v>22350810.849999998</v>
      </c>
      <c r="I15" s="23">
        <f t="shared" si="1"/>
        <v>0</v>
      </c>
      <c r="J15" s="23">
        <f>SUM(J16:J20)</f>
        <v>0</v>
      </c>
      <c r="K15" s="106">
        <f>SUM(K16:K20)</f>
        <v>0</v>
      </c>
      <c r="L15" s="23">
        <f t="shared" si="1"/>
        <v>0</v>
      </c>
      <c r="M15" s="106">
        <f t="shared" si="1"/>
        <v>0</v>
      </c>
      <c r="N15" s="106">
        <f t="shared" si="1"/>
        <v>0</v>
      </c>
      <c r="O15" s="23">
        <f t="shared" si="1"/>
        <v>0</v>
      </c>
      <c r="P15" s="23">
        <f>SUM(P16:P20)</f>
        <v>0</v>
      </c>
      <c r="Q15" s="109">
        <f>SUM(Q16:Q20)</f>
        <v>89691340.859999999</v>
      </c>
      <c r="S15" s="6"/>
      <c r="U15" s="3"/>
    </row>
    <row r="16" spans="1:30" ht="17.25">
      <c r="A16" s="82" t="s">
        <v>3</v>
      </c>
      <c r="B16" s="81"/>
      <c r="C16" s="118">
        <v>211884250</v>
      </c>
      <c r="D16" s="26">
        <v>0</v>
      </c>
      <c r="E16" s="27">
        <v>16380980</v>
      </c>
      <c r="F16" s="28">
        <v>16417980</v>
      </c>
      <c r="G16" s="28">
        <v>16400480</v>
      </c>
      <c r="H16" s="145">
        <v>16340980</v>
      </c>
      <c r="I16" s="29"/>
      <c r="J16" s="27"/>
      <c r="K16" s="27"/>
      <c r="L16" s="31"/>
      <c r="M16" s="31"/>
      <c r="N16" s="31"/>
      <c r="O16" s="31"/>
      <c r="P16" s="31"/>
      <c r="Q16" s="32">
        <f t="shared" ref="Q16:Q24" si="2">SUM(E16:P16)</f>
        <v>65540420</v>
      </c>
    </row>
    <row r="17" spans="1:19" ht="17.25">
      <c r="A17" s="82" t="s">
        <v>4</v>
      </c>
      <c r="B17" s="83"/>
      <c r="C17" s="118">
        <v>73196220</v>
      </c>
      <c r="D17" s="26">
        <v>0</v>
      </c>
      <c r="E17" s="26">
        <v>5932405.1100000003</v>
      </c>
      <c r="F17" s="26">
        <v>5945645.7599999998</v>
      </c>
      <c r="G17" s="26">
        <v>5908190.6699999999</v>
      </c>
      <c r="H17" s="6">
        <v>5891492.7599999998</v>
      </c>
      <c r="I17" s="25"/>
      <c r="J17" s="29"/>
      <c r="K17" s="29"/>
      <c r="L17" s="31"/>
      <c r="M17" s="31"/>
      <c r="N17" s="31"/>
      <c r="O17" s="31"/>
      <c r="P17" s="31"/>
      <c r="Q17" s="32">
        <f t="shared" si="2"/>
        <v>23677734.299999997</v>
      </c>
    </row>
    <row r="18" spans="1:19" ht="18.75" customHeight="1">
      <c r="A18" s="84" t="s">
        <v>5</v>
      </c>
      <c r="B18" s="83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/>
      <c r="J18" s="26"/>
      <c r="K18" s="26"/>
      <c r="L18" s="26"/>
      <c r="M18" s="26"/>
      <c r="N18" s="26"/>
      <c r="O18" s="31"/>
      <c r="P18" s="34"/>
      <c r="Q18" s="32">
        <f t="shared" si="2"/>
        <v>0</v>
      </c>
    </row>
    <row r="19" spans="1:19" s="7" customFormat="1" ht="18" customHeight="1">
      <c r="A19" s="85" t="s">
        <v>6</v>
      </c>
      <c r="B19" s="86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/>
      <c r="J19" s="26"/>
      <c r="K19" s="26"/>
      <c r="L19" s="26"/>
      <c r="M19" s="26"/>
      <c r="N19" s="26"/>
      <c r="O19" s="31"/>
      <c r="P19" s="34"/>
      <c r="Q19" s="32">
        <f t="shared" si="2"/>
        <v>0</v>
      </c>
    </row>
    <row r="20" spans="1:19" ht="18" thickBot="1">
      <c r="A20" s="87" t="s">
        <v>7</v>
      </c>
      <c r="B20" s="88"/>
      <c r="C20" s="6">
        <v>1365434</v>
      </c>
      <c r="D20" s="26">
        <v>0</v>
      </c>
      <c r="E20" s="35">
        <v>118669.69</v>
      </c>
      <c r="F20" s="35">
        <v>118669.69</v>
      </c>
      <c r="G20" s="35">
        <v>117509.09</v>
      </c>
      <c r="H20" s="144">
        <v>118338.09</v>
      </c>
      <c r="I20" s="36"/>
      <c r="J20" s="29"/>
      <c r="K20" s="29"/>
      <c r="L20" s="31"/>
      <c r="M20" s="31"/>
      <c r="N20" s="31"/>
      <c r="O20" s="31"/>
      <c r="P20" s="31"/>
      <c r="Q20" s="32">
        <f t="shared" si="2"/>
        <v>473186.55999999994</v>
      </c>
    </row>
    <row r="21" spans="1:19" ht="18" thickBot="1">
      <c r="A21" s="80" t="s">
        <v>8</v>
      </c>
      <c r="B21" s="88"/>
      <c r="C21" s="22">
        <f>SUM(C22:C30)</f>
        <v>32605400</v>
      </c>
      <c r="D21" s="37">
        <v>0</v>
      </c>
      <c r="E21" s="37">
        <f>SUM(E22:E30)</f>
        <v>1036912.09</v>
      </c>
      <c r="F21" s="37">
        <f t="shared" ref="F21:P21" si="3">SUM(F22:F30)</f>
        <v>1984262.08</v>
      </c>
      <c r="G21" s="37">
        <f>SUM(G22:G30)</f>
        <v>2460415.5</v>
      </c>
      <c r="H21" s="37">
        <f t="shared" si="3"/>
        <v>1930132.3599999999</v>
      </c>
      <c r="I21" s="37">
        <f t="shared" si="3"/>
        <v>0</v>
      </c>
      <c r="J21" s="37">
        <f t="shared" si="3"/>
        <v>0</v>
      </c>
      <c r="K21" s="37">
        <f t="shared" si="3"/>
        <v>0</v>
      </c>
      <c r="L21" s="37">
        <f t="shared" si="3"/>
        <v>0</v>
      </c>
      <c r="M21" s="37">
        <f t="shared" si="3"/>
        <v>0</v>
      </c>
      <c r="N21" s="37">
        <f t="shared" si="3"/>
        <v>0</v>
      </c>
      <c r="O21" s="37">
        <f t="shared" si="3"/>
        <v>0</v>
      </c>
      <c r="P21" s="37">
        <f t="shared" si="3"/>
        <v>0</v>
      </c>
      <c r="Q21" s="24">
        <f t="shared" si="2"/>
        <v>7411722.0299999993</v>
      </c>
      <c r="S21" s="6"/>
    </row>
    <row r="22" spans="1:19" ht="17.25">
      <c r="A22" s="82" t="s">
        <v>9</v>
      </c>
      <c r="B22" s="88"/>
      <c r="C22" s="26">
        <v>10600000</v>
      </c>
      <c r="D22" s="26">
        <v>0</v>
      </c>
      <c r="E22" s="29">
        <v>594889.59</v>
      </c>
      <c r="F22" s="25">
        <v>515496.54</v>
      </c>
      <c r="G22" s="40">
        <v>524920.36</v>
      </c>
      <c r="H22" s="40">
        <v>570800.02</v>
      </c>
      <c r="I22" s="29"/>
      <c r="J22" s="29"/>
      <c r="K22" s="29"/>
      <c r="L22" s="31"/>
      <c r="M22" s="31"/>
      <c r="N22" s="31"/>
      <c r="O22" s="31"/>
      <c r="P22" s="31"/>
      <c r="Q22" s="32">
        <f t="shared" si="2"/>
        <v>2206106.5099999998</v>
      </c>
    </row>
    <row r="23" spans="1:19" ht="17.25">
      <c r="A23" s="84" t="s">
        <v>10</v>
      </c>
      <c r="B23" s="88"/>
      <c r="C23" s="26">
        <v>150000</v>
      </c>
      <c r="D23" s="26">
        <v>0</v>
      </c>
      <c r="E23" s="26">
        <v>141747.5</v>
      </c>
      <c r="F23" s="26">
        <v>0</v>
      </c>
      <c r="G23" s="40">
        <v>0</v>
      </c>
      <c r="H23" s="40">
        <v>0</v>
      </c>
      <c r="I23" s="26"/>
      <c r="J23" s="26"/>
      <c r="K23" s="26"/>
      <c r="L23" s="25"/>
      <c r="M23" s="31"/>
      <c r="N23" s="31"/>
      <c r="O23" s="31"/>
      <c r="P23" s="39"/>
      <c r="Q23" s="32">
        <f t="shared" si="2"/>
        <v>141747.5</v>
      </c>
    </row>
    <row r="24" spans="1:19" ht="17.25">
      <c r="A24" s="82" t="s">
        <v>11</v>
      </c>
      <c r="B24" s="88"/>
      <c r="C24" s="26">
        <v>3604800</v>
      </c>
      <c r="D24" s="26">
        <v>0</v>
      </c>
      <c r="E24" s="31">
        <v>300275</v>
      </c>
      <c r="F24" s="40">
        <v>300275</v>
      </c>
      <c r="G24" s="40">
        <v>300350</v>
      </c>
      <c r="H24" s="40">
        <v>300275</v>
      </c>
      <c r="I24" s="40"/>
      <c r="J24" s="29"/>
      <c r="K24" s="29"/>
      <c r="L24" s="31"/>
      <c r="M24" s="31"/>
      <c r="N24" s="31"/>
      <c r="O24" s="31"/>
      <c r="P24" s="31"/>
      <c r="Q24" s="32">
        <f t="shared" si="2"/>
        <v>1201175</v>
      </c>
    </row>
    <row r="25" spans="1:19" ht="18" customHeight="1">
      <c r="A25" s="82" t="s">
        <v>12</v>
      </c>
      <c r="B25" s="88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40">
        <v>0</v>
      </c>
      <c r="I25" s="26"/>
      <c r="J25" s="26"/>
      <c r="K25" s="26"/>
      <c r="L25" s="26"/>
      <c r="M25" s="31"/>
      <c r="N25" s="31"/>
      <c r="O25" s="31"/>
      <c r="P25" s="31"/>
      <c r="Q25" s="32">
        <f t="shared" ref="Q25:Q27" si="4">SUM(E25:P25)</f>
        <v>0</v>
      </c>
    </row>
    <row r="26" spans="1:19" ht="17.25">
      <c r="A26" s="82" t="s">
        <v>13</v>
      </c>
      <c r="B26" s="88"/>
      <c r="C26" s="26">
        <v>1500000</v>
      </c>
      <c r="D26" s="26">
        <v>0</v>
      </c>
      <c r="E26" s="26">
        <v>0</v>
      </c>
      <c r="F26" s="31">
        <v>218866.4</v>
      </c>
      <c r="G26" s="40">
        <v>109433.2</v>
      </c>
      <c r="H26" s="40">
        <v>109433.2</v>
      </c>
      <c r="I26" s="29"/>
      <c r="J26" s="31"/>
      <c r="K26" s="31"/>
      <c r="L26" s="31"/>
      <c r="M26" s="31"/>
      <c r="N26" s="31"/>
      <c r="O26" s="31"/>
      <c r="P26" s="31"/>
      <c r="Q26" s="32">
        <f>SUM(E26:P26)</f>
        <v>437732.8</v>
      </c>
    </row>
    <row r="27" spans="1:19" ht="17.25">
      <c r="A27" s="82" t="s">
        <v>14</v>
      </c>
      <c r="B27" s="88"/>
      <c r="C27" s="26">
        <v>2500000</v>
      </c>
      <c r="D27" s="26">
        <v>0</v>
      </c>
      <c r="E27" s="26">
        <v>0</v>
      </c>
      <c r="F27" s="26">
        <v>0</v>
      </c>
      <c r="G27" s="40">
        <v>0</v>
      </c>
      <c r="H27" s="40">
        <v>0</v>
      </c>
      <c r="I27" s="26"/>
      <c r="J27" s="26"/>
      <c r="K27" s="26"/>
      <c r="L27" s="31"/>
      <c r="M27" s="31"/>
      <c r="N27" s="41"/>
      <c r="O27" s="31"/>
      <c r="P27" s="31"/>
      <c r="Q27" s="32">
        <f t="shared" si="4"/>
        <v>0</v>
      </c>
    </row>
    <row r="28" spans="1:19" ht="47.25">
      <c r="A28" s="82" t="s">
        <v>15</v>
      </c>
      <c r="B28" s="88"/>
      <c r="C28" s="26">
        <v>7050600</v>
      </c>
      <c r="D28" s="26">
        <v>0</v>
      </c>
      <c r="E28" s="26">
        <v>0</v>
      </c>
      <c r="F28" s="26">
        <v>658282.14</v>
      </c>
      <c r="G28" s="26">
        <v>962379.94</v>
      </c>
      <c r="H28" s="26">
        <v>658282.14</v>
      </c>
      <c r="I28" s="26"/>
      <c r="J28" s="26"/>
      <c r="K28" s="26"/>
      <c r="L28" s="26"/>
      <c r="M28" s="26"/>
      <c r="N28" s="26"/>
      <c r="O28" s="26"/>
      <c r="P28" s="26"/>
      <c r="Q28" s="26">
        <f>SUM(E28:P28)</f>
        <v>2278944.2200000002</v>
      </c>
    </row>
    <row r="29" spans="1:19" ht="31.5">
      <c r="A29" s="82" t="s">
        <v>16</v>
      </c>
      <c r="B29" s="88"/>
      <c r="C29" s="26">
        <v>5900000</v>
      </c>
      <c r="D29" s="26">
        <v>0</v>
      </c>
      <c r="E29" s="26">
        <v>0</v>
      </c>
      <c r="F29" s="26">
        <v>291342</v>
      </c>
      <c r="G29" s="26">
        <v>291342</v>
      </c>
      <c r="H29" s="118">
        <v>291342</v>
      </c>
      <c r="I29" s="29"/>
      <c r="J29" s="26"/>
      <c r="K29" s="26"/>
      <c r="L29" s="26"/>
      <c r="M29" s="26"/>
      <c r="N29" s="26"/>
      <c r="O29" s="26"/>
      <c r="P29" s="31"/>
      <c r="Q29" s="32">
        <f>SUM(E29:P29)</f>
        <v>874026</v>
      </c>
    </row>
    <row r="30" spans="1:19" ht="18" thickBot="1">
      <c r="A30" s="89" t="s">
        <v>17</v>
      </c>
      <c r="B30" s="90"/>
      <c r="C30" s="26">
        <v>1300000</v>
      </c>
      <c r="D30" s="31">
        <v>0</v>
      </c>
      <c r="E30" s="26"/>
      <c r="F30" s="31">
        <v>0</v>
      </c>
      <c r="G30" s="26">
        <v>271990</v>
      </c>
      <c r="H30" s="35">
        <v>0</v>
      </c>
      <c r="I30" s="35"/>
      <c r="J30" s="35"/>
      <c r="K30" s="31"/>
      <c r="L30" s="31"/>
      <c r="M30" s="31"/>
      <c r="N30" s="31"/>
      <c r="O30" s="31"/>
      <c r="P30" s="41"/>
      <c r="Q30" s="32">
        <f>SUM(E30:P30)</f>
        <v>271990</v>
      </c>
    </row>
    <row r="31" spans="1:19" ht="18" thickBot="1">
      <c r="A31" s="80" t="s">
        <v>18</v>
      </c>
      <c r="B31" s="88"/>
      <c r="C31" s="26">
        <f t="shared" ref="C31:D31" si="5">SUM(C32:C40)</f>
        <v>152336082</v>
      </c>
      <c r="D31" s="42">
        <f t="shared" si="5"/>
        <v>0</v>
      </c>
      <c r="E31" s="43">
        <f>+E32</f>
        <v>4349999.67</v>
      </c>
      <c r="F31" s="43">
        <f t="shared" ref="F31:P31" si="6">SUM(F32:F40)</f>
        <v>15810847.65</v>
      </c>
      <c r="G31" s="43">
        <f t="shared" si="6"/>
        <v>17979589.77</v>
      </c>
      <c r="H31" s="125">
        <f t="shared" si="6"/>
        <v>9345216</v>
      </c>
      <c r="I31" s="125">
        <f t="shared" si="6"/>
        <v>0</v>
      </c>
      <c r="J31" s="50">
        <f t="shared" si="6"/>
        <v>0</v>
      </c>
      <c r="K31" s="43">
        <f t="shared" si="6"/>
        <v>0</v>
      </c>
      <c r="L31" s="43">
        <f t="shared" si="6"/>
        <v>0</v>
      </c>
      <c r="M31" s="43">
        <f t="shared" si="6"/>
        <v>0</v>
      </c>
      <c r="N31" s="43">
        <f t="shared" si="6"/>
        <v>0</v>
      </c>
      <c r="O31" s="43">
        <f t="shared" si="6"/>
        <v>0</v>
      </c>
      <c r="P31" s="43">
        <f t="shared" si="6"/>
        <v>0</v>
      </c>
      <c r="Q31" s="44">
        <f>SUM(E31:P31)</f>
        <v>47485653.090000004</v>
      </c>
    </row>
    <row r="32" spans="1:19" ht="18" thickBot="1">
      <c r="A32" s="84" t="s">
        <v>19</v>
      </c>
      <c r="B32" s="88"/>
      <c r="C32" s="26">
        <v>56500000</v>
      </c>
      <c r="D32" s="26">
        <v>0</v>
      </c>
      <c r="E32" s="45">
        <v>4349999.67</v>
      </c>
      <c r="F32" s="45">
        <v>4349999.3600000003</v>
      </c>
      <c r="G32" s="6">
        <v>4349999.3600000003</v>
      </c>
      <c r="H32" s="6">
        <v>4350000</v>
      </c>
      <c r="I32" s="45"/>
      <c r="J32" s="29"/>
      <c r="K32" s="29"/>
      <c r="L32" s="31"/>
      <c r="M32" s="26"/>
      <c r="N32" s="26"/>
      <c r="O32" s="26"/>
      <c r="P32" s="26"/>
      <c r="Q32" s="46">
        <f>SUM(E32:P32)</f>
        <v>17399998.390000001</v>
      </c>
    </row>
    <row r="33" spans="1:19" ht="18" thickBot="1">
      <c r="A33" s="82" t="s">
        <v>20</v>
      </c>
      <c r="B33" s="88"/>
      <c r="C33" s="26">
        <v>14400000</v>
      </c>
      <c r="D33" s="26">
        <v>0</v>
      </c>
      <c r="E33" s="26">
        <v>0</v>
      </c>
      <c r="F33" s="26">
        <v>4111120</v>
      </c>
      <c r="G33" s="6">
        <v>2067950</v>
      </c>
      <c r="H33" s="6">
        <v>1370216</v>
      </c>
      <c r="I33" s="33"/>
      <c r="J33" s="31"/>
      <c r="K33" s="31"/>
      <c r="L33" s="31"/>
      <c r="M33" s="26"/>
      <c r="N33" s="31"/>
      <c r="O33" s="26"/>
      <c r="P33" s="26"/>
      <c r="Q33" s="46">
        <f t="shared" ref="Q33:Q39" si="7">SUM(E33:P33)</f>
        <v>7549286</v>
      </c>
    </row>
    <row r="34" spans="1:19" ht="18" thickBot="1">
      <c r="A34" s="84" t="s">
        <v>21</v>
      </c>
      <c r="B34" s="88"/>
      <c r="C34" s="26">
        <v>2036082</v>
      </c>
      <c r="D34" s="26">
        <v>0</v>
      </c>
      <c r="E34" s="26">
        <v>0</v>
      </c>
      <c r="F34" s="26">
        <v>0</v>
      </c>
      <c r="G34" s="6">
        <v>1721797</v>
      </c>
      <c r="H34" s="33">
        <v>0</v>
      </c>
      <c r="I34" s="26"/>
      <c r="J34" s="26"/>
      <c r="K34" s="26"/>
      <c r="L34" s="31"/>
      <c r="M34" s="26"/>
      <c r="N34" s="26"/>
      <c r="O34" s="26"/>
      <c r="P34" s="26"/>
      <c r="Q34" s="46">
        <f t="shared" si="7"/>
        <v>1721797</v>
      </c>
    </row>
    <row r="35" spans="1:19" ht="18" thickBot="1">
      <c r="A35" s="82" t="s">
        <v>22</v>
      </c>
      <c r="B35" s="88"/>
      <c r="C35" s="26">
        <v>1000000</v>
      </c>
      <c r="D35" s="26">
        <v>0</v>
      </c>
      <c r="E35" s="26">
        <v>0</v>
      </c>
      <c r="F35" s="26">
        <v>0</v>
      </c>
      <c r="G35" s="26">
        <v>0</v>
      </c>
      <c r="H35" s="33">
        <v>0</v>
      </c>
      <c r="I35" s="33"/>
      <c r="J35" s="33"/>
      <c r="K35" s="33"/>
      <c r="L35" s="26"/>
      <c r="M35" s="26"/>
      <c r="N35" s="26"/>
      <c r="O35" s="26"/>
      <c r="P35" s="26"/>
      <c r="Q35" s="46">
        <f t="shared" si="7"/>
        <v>0</v>
      </c>
    </row>
    <row r="36" spans="1:19" ht="18" thickBot="1">
      <c r="A36" s="84" t="s">
        <v>23</v>
      </c>
      <c r="B36" s="88"/>
      <c r="C36" s="26">
        <v>5400000</v>
      </c>
      <c r="D36" s="26">
        <v>0</v>
      </c>
      <c r="E36" s="26">
        <v>0</v>
      </c>
      <c r="F36" s="26">
        <v>0</v>
      </c>
      <c r="G36" s="30">
        <v>65801.75</v>
      </c>
      <c r="H36" s="30">
        <v>0</v>
      </c>
      <c r="I36" s="30"/>
      <c r="J36" s="31"/>
      <c r="K36" s="31"/>
      <c r="L36" s="31"/>
      <c r="M36" s="26"/>
      <c r="N36" s="26"/>
      <c r="O36" s="26"/>
      <c r="P36" s="26"/>
      <c r="Q36" s="46">
        <f t="shared" si="7"/>
        <v>65801.75</v>
      </c>
    </row>
    <row r="37" spans="1:19" ht="32.25" thickBot="1">
      <c r="A37" s="91" t="s">
        <v>24</v>
      </c>
      <c r="B37" s="90"/>
      <c r="C37" s="26">
        <v>5300000</v>
      </c>
      <c r="D37" s="26">
        <v>0</v>
      </c>
      <c r="E37" s="26">
        <v>0</v>
      </c>
      <c r="F37" s="26">
        <v>764.64</v>
      </c>
      <c r="G37" s="30">
        <v>1479019.9</v>
      </c>
      <c r="H37" s="33">
        <v>0</v>
      </c>
      <c r="I37" s="33"/>
      <c r="J37" s="33"/>
      <c r="K37" s="33"/>
      <c r="L37" s="33"/>
      <c r="M37" s="26"/>
      <c r="N37" s="26"/>
      <c r="O37" s="26"/>
      <c r="P37" s="26"/>
      <c r="Q37" s="46">
        <f t="shared" si="7"/>
        <v>1479784.5399999998</v>
      </c>
      <c r="S37" s="6"/>
    </row>
    <row r="38" spans="1:19" ht="32.25" thickBot="1">
      <c r="A38" s="92" t="s">
        <v>25</v>
      </c>
      <c r="B38" s="93"/>
      <c r="C38" s="26">
        <v>50100000</v>
      </c>
      <c r="D38" s="26">
        <v>0</v>
      </c>
      <c r="E38" s="26">
        <v>0</v>
      </c>
      <c r="F38" s="26">
        <v>7293503.6500000004</v>
      </c>
      <c r="G38" s="26">
        <v>4095546.95</v>
      </c>
      <c r="H38" s="26">
        <v>3625000</v>
      </c>
      <c r="I38" s="26"/>
      <c r="J38" s="26"/>
      <c r="K38" s="26"/>
      <c r="L38" s="26"/>
      <c r="M38" s="26"/>
      <c r="N38" s="26"/>
      <c r="O38" s="26"/>
      <c r="P38" s="26"/>
      <c r="Q38" s="46">
        <f t="shared" si="7"/>
        <v>15014050.600000001</v>
      </c>
      <c r="R38" s="6"/>
    </row>
    <row r="39" spans="1:19" ht="32.25" thickBot="1">
      <c r="A39" s="82" t="s">
        <v>26</v>
      </c>
      <c r="B39" s="88"/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33">
        <v>0</v>
      </c>
      <c r="I39" s="33"/>
      <c r="J39" s="26"/>
      <c r="K39" s="33"/>
      <c r="L39" s="33"/>
      <c r="M39" s="26"/>
      <c r="N39" s="26"/>
      <c r="O39" s="26"/>
      <c r="P39" s="26"/>
      <c r="Q39" s="46">
        <f t="shared" si="7"/>
        <v>0</v>
      </c>
    </row>
    <row r="40" spans="1:19" ht="18" thickBot="1">
      <c r="A40" s="82" t="s">
        <v>27</v>
      </c>
      <c r="B40" s="88"/>
      <c r="C40" s="124">
        <v>17600000</v>
      </c>
      <c r="D40" s="26">
        <v>0</v>
      </c>
      <c r="E40" s="47">
        <v>0</v>
      </c>
      <c r="F40" s="29">
        <v>55460</v>
      </c>
      <c r="G40" s="29">
        <v>4199474.8099999996</v>
      </c>
      <c r="H40" s="49">
        <v>0</v>
      </c>
      <c r="I40" s="49"/>
      <c r="J40" s="48"/>
      <c r="K40" s="48"/>
      <c r="L40" s="31"/>
      <c r="M40" s="26"/>
      <c r="N40" s="26"/>
      <c r="O40" s="26"/>
      <c r="P40" s="26"/>
      <c r="Q40" s="46">
        <f>SUM(E40:P40)</f>
        <v>4254934.8099999996</v>
      </c>
    </row>
    <row r="41" spans="1:19" s="5" customFormat="1" ht="18" thickBot="1">
      <c r="A41" s="80" t="s">
        <v>28</v>
      </c>
      <c r="B41" s="94"/>
      <c r="C41" s="50">
        <f>SUM(C42:C48)</f>
        <v>0</v>
      </c>
      <c r="D41" s="51">
        <f>SUM(D42:D48)</f>
        <v>0</v>
      </c>
      <c r="E41" s="52">
        <f>SUM(E42:E48)</f>
        <v>0</v>
      </c>
      <c r="F41" s="56">
        <f t="shared" ref="F41:H41" si="8">SUM(F42:F48)</f>
        <v>0</v>
      </c>
      <c r="G41" s="50">
        <f t="shared" si="8"/>
        <v>0</v>
      </c>
      <c r="H41" s="123">
        <f t="shared" si="8"/>
        <v>0</v>
      </c>
      <c r="I41" s="53">
        <f t="shared" ref="I41:M41" si="9">SUM(I42:I48)</f>
        <v>0</v>
      </c>
      <c r="J41" s="53">
        <f t="shared" si="9"/>
        <v>0</v>
      </c>
      <c r="K41" s="53">
        <f t="shared" si="9"/>
        <v>0</v>
      </c>
      <c r="L41" s="53">
        <f t="shared" si="9"/>
        <v>0</v>
      </c>
      <c r="M41" s="53">
        <f t="shared" si="9"/>
        <v>0</v>
      </c>
      <c r="N41" s="53">
        <f>SUM(N42:N48)</f>
        <v>0</v>
      </c>
      <c r="O41" s="53">
        <f>SUM(O42:O48)</f>
        <v>0</v>
      </c>
      <c r="P41" s="53">
        <f>SUM(P42:P48)</f>
        <v>0</v>
      </c>
      <c r="Q41" s="53">
        <f>SUM(Q42:Q48)</f>
        <v>0</v>
      </c>
    </row>
    <row r="42" spans="1:19" ht="31.5">
      <c r="A42" s="82" t="s">
        <v>29</v>
      </c>
      <c r="B42" s="88"/>
      <c r="C42" s="54">
        <v>0</v>
      </c>
      <c r="D42" s="26">
        <v>0</v>
      </c>
      <c r="E42" s="26">
        <v>0</v>
      </c>
      <c r="F42" s="26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55">
        <f>SUM(E42:P42)</f>
        <v>0</v>
      </c>
    </row>
    <row r="43" spans="1:19" ht="31.5">
      <c r="A43" s="82" t="s">
        <v>30</v>
      </c>
      <c r="B43" s="88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55">
        <f t="shared" ref="Q43:Q48" si="10">SUM(E43:P43)</f>
        <v>0</v>
      </c>
      <c r="R43" s="76"/>
    </row>
    <row r="44" spans="1:19" ht="31.5">
      <c r="A44" s="82" t="s">
        <v>31</v>
      </c>
      <c r="B44" s="88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55">
        <f t="shared" si="10"/>
        <v>0</v>
      </c>
    </row>
    <row r="45" spans="1:19" ht="31.5">
      <c r="A45" s="82" t="s">
        <v>32</v>
      </c>
      <c r="B45" s="88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55">
        <f t="shared" si="10"/>
        <v>0</v>
      </c>
    </row>
    <row r="46" spans="1:19" ht="31.5">
      <c r="A46" s="82" t="s">
        <v>33</v>
      </c>
      <c r="B46" s="88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55">
        <f t="shared" si="10"/>
        <v>0</v>
      </c>
    </row>
    <row r="47" spans="1:19" ht="40.5" customHeight="1">
      <c r="A47" s="91" t="s">
        <v>34</v>
      </c>
      <c r="B47" s="90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55">
        <f t="shared" si="10"/>
        <v>0</v>
      </c>
    </row>
    <row r="48" spans="1:19" ht="32.25" thickBot="1">
      <c r="A48" s="82" t="s">
        <v>35</v>
      </c>
      <c r="B48" s="88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55">
        <f t="shared" si="10"/>
        <v>0</v>
      </c>
    </row>
    <row r="49" spans="1:20" ht="18" thickBot="1">
      <c r="A49" s="80" t="s">
        <v>36</v>
      </c>
      <c r="B49" s="95"/>
      <c r="C49" s="52">
        <v>0</v>
      </c>
      <c r="D49" s="52">
        <v>0</v>
      </c>
      <c r="E49" s="52">
        <f t="shared" ref="E49:H49" si="11">SUM(E50:E56)</f>
        <v>0</v>
      </c>
      <c r="F49" s="52">
        <f t="shared" si="11"/>
        <v>0</v>
      </c>
      <c r="G49" s="52">
        <f t="shared" si="11"/>
        <v>0</v>
      </c>
      <c r="H49" s="52">
        <f t="shared" si="11"/>
        <v>0</v>
      </c>
      <c r="I49" s="52">
        <f t="shared" ref="I49:M49" si="12">SUM(I50:I56)</f>
        <v>0</v>
      </c>
      <c r="J49" s="52">
        <f t="shared" si="12"/>
        <v>0</v>
      </c>
      <c r="K49" s="52">
        <f t="shared" si="12"/>
        <v>0</v>
      </c>
      <c r="L49" s="52">
        <f t="shared" si="12"/>
        <v>0</v>
      </c>
      <c r="M49" s="52">
        <f t="shared" si="12"/>
        <v>0</v>
      </c>
      <c r="N49" s="52">
        <f t="shared" ref="N49:O49" si="13">SUM(N50:N56)</f>
        <v>0</v>
      </c>
      <c r="O49" s="52">
        <f t="shared" si="13"/>
        <v>0</v>
      </c>
      <c r="P49" s="52">
        <f t="shared" ref="P49" si="14">SUM(P50:P56)</f>
        <v>0</v>
      </c>
      <c r="Q49" s="51">
        <f>SUM(Q50:Q56)</f>
        <v>0</v>
      </c>
    </row>
    <row r="50" spans="1:20" ht="31.5">
      <c r="A50" s="82" t="s">
        <v>37</v>
      </c>
      <c r="B50" s="88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82" t="s">
        <v>38</v>
      </c>
      <c r="B51" s="88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82" t="s">
        <v>39</v>
      </c>
      <c r="B52" s="88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91" t="s">
        <v>40</v>
      </c>
      <c r="B53" s="90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92" t="s">
        <v>41</v>
      </c>
      <c r="B54" s="93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82" t="s">
        <v>42</v>
      </c>
      <c r="B55" s="88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91" t="s">
        <v>43</v>
      </c>
      <c r="B56" s="90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80" t="s">
        <v>44</v>
      </c>
      <c r="B57" s="95"/>
      <c r="C57" s="50">
        <f>SUM(C58:C66)</f>
        <v>21650000</v>
      </c>
      <c r="D57" s="51"/>
      <c r="E57" s="52">
        <f t="shared" ref="E57:F57" si="16">SUM(E58:E66)</f>
        <v>0</v>
      </c>
      <c r="F57" s="52">
        <f t="shared" si="16"/>
        <v>0</v>
      </c>
      <c r="G57" s="122">
        <f t="shared" ref="G57:H57" si="17">SUM(G58:G66)</f>
        <v>4494510.8100000005</v>
      </c>
      <c r="H57" s="52">
        <f t="shared" si="17"/>
        <v>0</v>
      </c>
      <c r="I57" s="52">
        <f t="shared" ref="I57:K57" si="18">SUM(I58:I66)</f>
        <v>0</v>
      </c>
      <c r="J57" s="52">
        <f t="shared" si="18"/>
        <v>0</v>
      </c>
      <c r="K57" s="56">
        <f t="shared" si="18"/>
        <v>0</v>
      </c>
      <c r="L57" s="57">
        <f>+L58+L59+L60+L61+L62+L63+L64+L65+L66</f>
        <v>0</v>
      </c>
      <c r="M57" s="57">
        <f t="shared" ref="M57:P57" si="19">+M58+M59+M60+M61+M62+M63+M64+M65+M66</f>
        <v>0</v>
      </c>
      <c r="N57" s="57">
        <f t="shared" si="19"/>
        <v>0</v>
      </c>
      <c r="O57" s="57">
        <f>+O58+O59+O60+O61+O62+O63+O64+O65+O66</f>
        <v>0</v>
      </c>
      <c r="P57" s="57">
        <f t="shared" si="19"/>
        <v>0</v>
      </c>
      <c r="Q57" s="51">
        <f t="shared" ref="Q57:Q64" si="20">SUM(E57:P57)</f>
        <v>4494510.8100000005</v>
      </c>
      <c r="T57" s="6"/>
    </row>
    <row r="58" spans="1:20" ht="18" thickBot="1">
      <c r="A58" s="82" t="s">
        <v>45</v>
      </c>
      <c r="B58" s="88"/>
      <c r="C58" s="6">
        <v>11950000</v>
      </c>
      <c r="D58" s="26">
        <v>0</v>
      </c>
      <c r="E58" s="47">
        <v>0</v>
      </c>
      <c r="F58" s="47">
        <v>0</v>
      </c>
      <c r="G58" s="118">
        <v>2022892.83</v>
      </c>
      <c r="H58" s="26">
        <v>0</v>
      </c>
      <c r="I58" s="26">
        <v>0</v>
      </c>
      <c r="J58" s="27">
        <v>0</v>
      </c>
      <c r="K58" s="38">
        <v>0</v>
      </c>
      <c r="L58" s="31">
        <v>0</v>
      </c>
      <c r="M58" s="75">
        <v>0</v>
      </c>
      <c r="N58" s="31">
        <v>0</v>
      </c>
      <c r="O58" s="31">
        <v>0</v>
      </c>
      <c r="P58" s="31">
        <v>0</v>
      </c>
      <c r="Q58" s="58">
        <f>SUM(E58:P58)</f>
        <v>2022892.83</v>
      </c>
    </row>
    <row r="59" spans="1:20" ht="32.25" thickBot="1">
      <c r="A59" s="82" t="s">
        <v>46</v>
      </c>
      <c r="B59" s="88"/>
      <c r="C59" s="6">
        <v>1600000</v>
      </c>
      <c r="D59" s="26">
        <v>0</v>
      </c>
      <c r="E59" s="26">
        <v>0</v>
      </c>
      <c r="F59" s="26">
        <v>0</v>
      </c>
      <c r="G59" s="121">
        <v>99261.6</v>
      </c>
      <c r="H59" s="26">
        <v>0</v>
      </c>
      <c r="I59" s="26">
        <v>0</v>
      </c>
      <c r="J59" s="26">
        <v>0</v>
      </c>
      <c r="K59" s="33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58">
        <f>SUM(E59:P59)</f>
        <v>99261.6</v>
      </c>
    </row>
    <row r="60" spans="1:20" ht="32.25" thickBot="1">
      <c r="A60" s="82" t="s">
        <v>47</v>
      </c>
      <c r="B60" s="88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3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58">
        <f t="shared" si="20"/>
        <v>0</v>
      </c>
    </row>
    <row r="61" spans="1:20" ht="32.25" thickBot="1">
      <c r="A61" s="82" t="s">
        <v>48</v>
      </c>
      <c r="B61" s="88"/>
      <c r="C61" s="6">
        <v>2000000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33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58">
        <f t="shared" si="20"/>
        <v>0</v>
      </c>
    </row>
    <row r="62" spans="1:20" ht="32.25" thickBot="1">
      <c r="A62" s="82" t="s">
        <v>49</v>
      </c>
      <c r="B62" s="88"/>
      <c r="C62" s="6">
        <v>3600000</v>
      </c>
      <c r="D62" s="26">
        <v>0</v>
      </c>
      <c r="E62" s="26">
        <v>0</v>
      </c>
      <c r="F62" s="26">
        <v>0</v>
      </c>
      <c r="G62" s="121">
        <v>2372356.38</v>
      </c>
      <c r="H62" s="26">
        <v>0</v>
      </c>
      <c r="I62" s="26">
        <v>0</v>
      </c>
      <c r="J62" s="29">
        <v>0</v>
      </c>
      <c r="K62" s="33">
        <v>0</v>
      </c>
      <c r="L62" s="31">
        <v>0</v>
      </c>
      <c r="M62" s="26">
        <v>0</v>
      </c>
      <c r="N62" s="26">
        <v>0</v>
      </c>
      <c r="O62" s="31">
        <v>0</v>
      </c>
      <c r="P62" s="31">
        <v>0</v>
      </c>
      <c r="Q62" s="58">
        <f>SUM(E62:P62)</f>
        <v>2372356.38</v>
      </c>
    </row>
    <row r="63" spans="1:20" ht="22.5" customHeight="1" thickBot="1">
      <c r="A63" s="82" t="s">
        <v>50</v>
      </c>
      <c r="B63" s="88"/>
      <c r="C63" s="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3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58">
        <f>SUM(E63:P63)</f>
        <v>0</v>
      </c>
    </row>
    <row r="64" spans="1:20" ht="19.5" customHeight="1" thickBot="1">
      <c r="A64" s="91" t="s">
        <v>51</v>
      </c>
      <c r="B64" s="90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3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58">
        <f t="shared" si="20"/>
        <v>0</v>
      </c>
    </row>
    <row r="65" spans="1:20" ht="18" thickBot="1">
      <c r="A65" s="82" t="s">
        <v>52</v>
      </c>
      <c r="B65" s="88"/>
      <c r="C65" s="25">
        <v>0</v>
      </c>
      <c r="D65" s="59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3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58">
        <f t="shared" ref="Q65" si="21">SUM(E65:P65)</f>
        <v>0</v>
      </c>
    </row>
    <row r="66" spans="1:20" ht="35.25" customHeight="1" thickBot="1">
      <c r="A66" s="82" t="s">
        <v>53</v>
      </c>
      <c r="B66" s="88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3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58">
        <f>SUM(E66:P66)</f>
        <v>0</v>
      </c>
    </row>
    <row r="67" spans="1:20" ht="18" thickBot="1">
      <c r="A67" s="80" t="s">
        <v>54</v>
      </c>
      <c r="B67" s="95"/>
      <c r="C67" s="50">
        <f>+C68</f>
        <v>0</v>
      </c>
      <c r="D67" s="51">
        <f>+D68</f>
        <v>0</v>
      </c>
      <c r="E67" s="52">
        <f t="shared" ref="E67:H67" si="22">SUM(E68:E71)</f>
        <v>0</v>
      </c>
      <c r="F67" s="52">
        <f t="shared" si="22"/>
        <v>0</v>
      </c>
      <c r="G67" s="52">
        <f t="shared" si="22"/>
        <v>0</v>
      </c>
      <c r="H67" s="52">
        <f t="shared" si="22"/>
        <v>0</v>
      </c>
      <c r="I67" s="52">
        <f t="shared" ref="I67:M67" si="23">SUM(I68:I71)</f>
        <v>0</v>
      </c>
      <c r="J67" s="52">
        <f t="shared" si="23"/>
        <v>0</v>
      </c>
      <c r="K67" s="56">
        <f t="shared" si="23"/>
        <v>0</v>
      </c>
      <c r="L67" s="56">
        <f t="shared" si="23"/>
        <v>0</v>
      </c>
      <c r="M67" s="56">
        <f t="shared" si="23"/>
        <v>0</v>
      </c>
      <c r="N67" s="56">
        <f t="shared" ref="N67:O67" si="24">SUM(N68:N71)</f>
        <v>0</v>
      </c>
      <c r="O67" s="56">
        <f t="shared" si="24"/>
        <v>0</v>
      </c>
      <c r="P67" s="56">
        <f t="shared" ref="P67" si="25">SUM(P68:P71)</f>
        <v>0</v>
      </c>
      <c r="Q67" s="51">
        <f>SUM(Q68:Q71)</f>
        <v>0</v>
      </c>
    </row>
    <row r="68" spans="1:20" ht="17.25">
      <c r="A68" s="82" t="s">
        <v>55</v>
      </c>
      <c r="B68" s="88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54">
        <v>0</v>
      </c>
      <c r="Q68" s="32">
        <f>SUM(E68:P68)</f>
        <v>0</v>
      </c>
    </row>
    <row r="69" spans="1:20" ht="17.25">
      <c r="A69" s="82" t="s">
        <v>56</v>
      </c>
      <c r="B69" s="88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54">
        <v>0</v>
      </c>
      <c r="Q69" s="32">
        <f t="shared" ref="Q69:Q77" si="26">SUM(E69:P69)</f>
        <v>0</v>
      </c>
    </row>
    <row r="70" spans="1:20" ht="17.25">
      <c r="A70" s="89" t="s">
        <v>57</v>
      </c>
      <c r="B70" s="90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54">
        <v>0</v>
      </c>
      <c r="Q70" s="32">
        <f t="shared" si="26"/>
        <v>0</v>
      </c>
      <c r="S70" s="6"/>
    </row>
    <row r="71" spans="1:20" ht="47.25">
      <c r="A71" s="92" t="s">
        <v>58</v>
      </c>
      <c r="B71" s="93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80" t="s">
        <v>59</v>
      </c>
      <c r="B72" s="88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26">
        <v>0</v>
      </c>
      <c r="Q72" s="32">
        <f t="shared" si="26"/>
        <v>0</v>
      </c>
    </row>
    <row r="73" spans="1:20" ht="17.25">
      <c r="A73" s="82" t="s">
        <v>60</v>
      </c>
      <c r="B73" s="88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54">
        <v>0</v>
      </c>
      <c r="Q73" s="32">
        <f t="shared" si="26"/>
        <v>0</v>
      </c>
    </row>
    <row r="74" spans="1:20" ht="31.5">
      <c r="A74" s="82" t="s">
        <v>61</v>
      </c>
      <c r="B74" s="88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47">
        <v>0</v>
      </c>
      <c r="Q74" s="32">
        <f t="shared" si="26"/>
        <v>0</v>
      </c>
    </row>
    <row r="75" spans="1:20" ht="17.25">
      <c r="A75" s="80" t="s">
        <v>62</v>
      </c>
      <c r="B75" s="88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26">
        <v>0</v>
      </c>
      <c r="Q75" s="32">
        <f t="shared" si="26"/>
        <v>0</v>
      </c>
    </row>
    <row r="76" spans="1:20" ht="17.25">
      <c r="A76" s="84" t="s">
        <v>63</v>
      </c>
      <c r="B76" s="88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54">
        <v>0</v>
      </c>
      <c r="Q76" s="32">
        <f t="shared" si="26"/>
        <v>0</v>
      </c>
    </row>
    <row r="77" spans="1:20" ht="17.25">
      <c r="A77" s="84" t="s">
        <v>64</v>
      </c>
      <c r="B77" s="88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54">
        <v>0</v>
      </c>
      <c r="Q77" s="32">
        <f t="shared" si="26"/>
        <v>0</v>
      </c>
      <c r="S77" s="6"/>
    </row>
    <row r="78" spans="1:20" ht="32.25" thickBot="1">
      <c r="A78" s="82" t="s">
        <v>65</v>
      </c>
      <c r="B78" s="88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54">
        <v>0</v>
      </c>
      <c r="Q78" s="32">
        <f t="shared" ref="Q78" si="27">SUM(E78:P78)</f>
        <v>0</v>
      </c>
    </row>
    <row r="79" spans="1:20" ht="18" thickBot="1">
      <c r="A79" s="96" t="s">
        <v>66</v>
      </c>
      <c r="B79" s="97"/>
      <c r="C79" s="126">
        <f>+C14</f>
        <v>493037386</v>
      </c>
      <c r="D79" s="60">
        <f>+D14</f>
        <v>0</v>
      </c>
      <c r="E79" s="127">
        <f t="shared" ref="E79:K79" si="28">+E15+E21+E31+E41+E57</f>
        <v>27818966.560000002</v>
      </c>
      <c r="F79" s="127">
        <f t="shared" si="28"/>
        <v>40277405.18</v>
      </c>
      <c r="G79" s="127">
        <f t="shared" si="28"/>
        <v>47360695.840000004</v>
      </c>
      <c r="H79" s="127">
        <f t="shared" si="28"/>
        <v>33626159.209999993</v>
      </c>
      <c r="I79" s="127">
        <f t="shared" si="28"/>
        <v>0</v>
      </c>
      <c r="J79" s="127">
        <f t="shared" si="28"/>
        <v>0</v>
      </c>
      <c r="K79" s="127">
        <f t="shared" si="28"/>
        <v>0</v>
      </c>
      <c r="L79" s="128">
        <f>+L94</f>
        <v>0</v>
      </c>
      <c r="M79" s="128">
        <f>M94</f>
        <v>0</v>
      </c>
      <c r="N79" s="128">
        <f>N94</f>
        <v>0</v>
      </c>
      <c r="O79" s="128">
        <f>O94</f>
        <v>0</v>
      </c>
      <c r="P79" s="128">
        <f>P94</f>
        <v>0</v>
      </c>
      <c r="Q79" s="60">
        <f>+Q15+Q21+Q31+Q41+Q57</f>
        <v>149083226.79000002</v>
      </c>
    </row>
    <row r="80" spans="1:20" ht="17.25">
      <c r="A80" s="85"/>
      <c r="B80" s="88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61">
        <f>SUM(E80:P80)</f>
        <v>0</v>
      </c>
    </row>
    <row r="81" spans="1:19" ht="17.25">
      <c r="A81" s="98" t="s">
        <v>67</v>
      </c>
      <c r="B81" s="99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61">
        <f t="shared" ref="Q81:Q93" si="29">SUM(E81:P81)</f>
        <v>0</v>
      </c>
    </row>
    <row r="82" spans="1:19" ht="17.25">
      <c r="A82" s="80" t="s">
        <v>68</v>
      </c>
      <c r="B82" s="88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61">
        <f t="shared" si="29"/>
        <v>0</v>
      </c>
    </row>
    <row r="83" spans="1:19" ht="31.5">
      <c r="A83" s="82" t="s">
        <v>69</v>
      </c>
      <c r="B83" s="88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61">
        <f t="shared" si="29"/>
        <v>0</v>
      </c>
    </row>
    <row r="84" spans="1:19" ht="31.5">
      <c r="A84" s="82" t="s">
        <v>70</v>
      </c>
      <c r="B84" s="88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61">
        <f t="shared" si="29"/>
        <v>0</v>
      </c>
    </row>
    <row r="85" spans="1:19" ht="17.25">
      <c r="A85" s="100" t="s">
        <v>71</v>
      </c>
      <c r="B85" s="101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61">
        <f t="shared" si="29"/>
        <v>0</v>
      </c>
    </row>
    <row r="86" spans="1:19" ht="17.25">
      <c r="A86" s="84" t="s">
        <v>72</v>
      </c>
      <c r="B86" s="88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61">
        <f t="shared" si="29"/>
        <v>0</v>
      </c>
    </row>
    <row r="87" spans="1:19" ht="17.25">
      <c r="A87" s="84" t="s">
        <v>73</v>
      </c>
      <c r="B87" s="83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61">
        <f t="shared" si="29"/>
        <v>0</v>
      </c>
    </row>
    <row r="88" spans="1:19" ht="17.25">
      <c r="A88" s="84"/>
      <c r="B88" s="83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61">
        <f t="shared" si="29"/>
        <v>0</v>
      </c>
    </row>
    <row r="89" spans="1:19" ht="17.25">
      <c r="A89" s="84"/>
      <c r="B89" s="83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61">
        <f t="shared" si="29"/>
        <v>0</v>
      </c>
    </row>
    <row r="90" spans="1:19" ht="17.25">
      <c r="A90" s="102" t="s">
        <v>74</v>
      </c>
      <c r="B90" s="83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61">
        <f t="shared" si="29"/>
        <v>0</v>
      </c>
    </row>
    <row r="91" spans="1:19" ht="31.5">
      <c r="A91" s="82" t="s">
        <v>75</v>
      </c>
      <c r="B91" s="88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61">
        <f t="shared" si="29"/>
        <v>0</v>
      </c>
    </row>
    <row r="92" spans="1:19" ht="17.25">
      <c r="A92" s="96" t="s">
        <v>76</v>
      </c>
      <c r="B92" s="103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61">
        <f t="shared" si="29"/>
        <v>0</v>
      </c>
    </row>
    <row r="93" spans="1:19" ht="17.25">
      <c r="A93" s="104"/>
      <c r="B93" s="90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61">
        <f t="shared" si="29"/>
        <v>0</v>
      </c>
    </row>
    <row r="94" spans="1:19" ht="21" customHeight="1" thickBot="1">
      <c r="A94" s="62" t="s">
        <v>77</v>
      </c>
      <c r="B94" s="63"/>
      <c r="C94" s="64">
        <f t="shared" ref="C94:F94" si="30">+C79+C92</f>
        <v>493037386</v>
      </c>
      <c r="D94" s="64">
        <f t="shared" si="30"/>
        <v>0</v>
      </c>
      <c r="E94" s="64">
        <f t="shared" si="30"/>
        <v>27818966.560000002</v>
      </c>
      <c r="F94" s="64">
        <f t="shared" si="30"/>
        <v>40277405.18</v>
      </c>
      <c r="G94" s="64">
        <f t="shared" ref="G94:H94" si="31">+G79+G92</f>
        <v>47360695.840000004</v>
      </c>
      <c r="H94" s="64">
        <f t="shared" si="31"/>
        <v>33626159.209999993</v>
      </c>
      <c r="I94" s="64">
        <f t="shared" ref="I94:K94" si="32">+I79+I92</f>
        <v>0</v>
      </c>
      <c r="J94" s="64">
        <f t="shared" si="32"/>
        <v>0</v>
      </c>
      <c r="K94" s="64">
        <f t="shared" si="32"/>
        <v>0</v>
      </c>
      <c r="L94" s="64">
        <f>+L57+L31+L21+L15</f>
        <v>0</v>
      </c>
      <c r="M94" s="64">
        <f>+M57+M31+M21+M15</f>
        <v>0</v>
      </c>
      <c r="N94" s="64">
        <f>+N57+N31+N21+N15</f>
        <v>0</v>
      </c>
      <c r="O94" s="64">
        <f>+O57+O31+O21+O15</f>
        <v>0</v>
      </c>
      <c r="P94" s="64">
        <f>+P57+P31+P21+P15</f>
        <v>0</v>
      </c>
      <c r="Q94" s="64">
        <f>+Q79+Q92</f>
        <v>149083226.79000002</v>
      </c>
      <c r="S94" s="6"/>
    </row>
    <row r="95" spans="1:19" ht="18" thickTop="1">
      <c r="A95" s="65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66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66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66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66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66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66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66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43" t="s">
        <v>112</v>
      </c>
      <c r="B103" s="143"/>
      <c r="C103" s="143"/>
      <c r="D103" s="13"/>
      <c r="E103" s="13"/>
      <c r="F103" s="13"/>
      <c r="G103" s="67"/>
      <c r="H103" s="67"/>
      <c r="I103" s="13"/>
      <c r="J103" s="13"/>
      <c r="K103" s="13"/>
      <c r="L103" s="13"/>
      <c r="M103" s="142" t="s">
        <v>111</v>
      </c>
      <c r="N103" s="142"/>
      <c r="O103" s="142"/>
      <c r="P103" s="142"/>
      <c r="Q103" s="142"/>
      <c r="R103" s="8"/>
      <c r="S103" s="8"/>
      <c r="T103" s="8"/>
      <c r="U103" s="8"/>
      <c r="V103" s="8"/>
      <c r="W103" s="8"/>
    </row>
    <row r="104" spans="1:23" ht="17.25" customHeight="1">
      <c r="A104" s="140" t="s">
        <v>106</v>
      </c>
      <c r="B104" s="140"/>
      <c r="C104" s="140"/>
      <c r="D104" s="13"/>
      <c r="E104" s="13"/>
      <c r="F104" s="13"/>
      <c r="G104" s="68"/>
      <c r="H104" s="68"/>
      <c r="I104" s="13"/>
      <c r="J104" s="13"/>
      <c r="K104" s="13"/>
      <c r="L104" s="13"/>
      <c r="M104" s="138" t="s">
        <v>115</v>
      </c>
      <c r="N104" s="138"/>
      <c r="O104" s="138"/>
      <c r="P104" s="138"/>
      <c r="Q104" s="138"/>
      <c r="R104" s="11"/>
      <c r="S104" s="11"/>
      <c r="T104" s="11"/>
      <c r="U104" s="11"/>
      <c r="V104" s="11"/>
      <c r="W104" s="11"/>
    </row>
    <row r="105" spans="1:23" ht="18.75" customHeight="1">
      <c r="A105" s="140" t="s">
        <v>104</v>
      </c>
      <c r="B105" s="140"/>
      <c r="C105" s="140"/>
      <c r="D105" s="13"/>
      <c r="E105" s="13"/>
      <c r="F105" s="13"/>
      <c r="G105" s="69"/>
      <c r="H105" s="69"/>
      <c r="I105" s="13"/>
      <c r="J105" s="13"/>
      <c r="K105" s="13"/>
      <c r="L105" s="13"/>
      <c r="M105" s="138" t="s">
        <v>94</v>
      </c>
      <c r="N105" s="138"/>
      <c r="O105" s="138"/>
      <c r="P105" s="138"/>
      <c r="Q105" s="138"/>
      <c r="R105" s="12"/>
      <c r="S105" s="12"/>
      <c r="T105" s="12"/>
      <c r="U105" s="12"/>
      <c r="V105" s="12"/>
      <c r="W105" s="12"/>
    </row>
    <row r="106" spans="1:23" ht="12" customHeight="1">
      <c r="A106" s="140"/>
      <c r="B106" s="140"/>
      <c r="C106" s="140"/>
      <c r="D106" s="13"/>
      <c r="E106" s="13"/>
      <c r="F106" s="13"/>
      <c r="G106" s="68"/>
      <c r="H106" s="68"/>
      <c r="I106" s="13"/>
      <c r="J106" s="13"/>
      <c r="K106" s="13"/>
      <c r="L106" s="13"/>
      <c r="O106" s="115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41" t="s">
        <v>110</v>
      </c>
      <c r="B107" s="141"/>
      <c r="C107" s="141"/>
      <c r="D107" s="13"/>
      <c r="E107" s="139" t="s">
        <v>113</v>
      </c>
      <c r="F107" s="139"/>
      <c r="G107" s="139"/>
      <c r="H107" s="139"/>
      <c r="I107" s="139"/>
      <c r="K107" s="13"/>
      <c r="L107" s="13"/>
      <c r="N107" s="115"/>
      <c r="O107" s="115"/>
      <c r="P107" s="115"/>
    </row>
    <row r="108" spans="1:23" ht="17.25" customHeight="1">
      <c r="A108" s="13"/>
      <c r="B108" s="13"/>
      <c r="C108" s="13"/>
      <c r="D108" s="13"/>
      <c r="F108" s="140" t="s">
        <v>117</v>
      </c>
      <c r="G108" s="140"/>
      <c r="H108" s="140"/>
      <c r="K108" s="14"/>
      <c r="L108" s="14"/>
      <c r="M108" s="14"/>
    </row>
    <row r="109" spans="1:23" ht="17.25">
      <c r="A109" s="13"/>
      <c r="B109" s="13"/>
      <c r="C109" s="13"/>
      <c r="D109" s="13"/>
      <c r="F109" s="117"/>
      <c r="G109" s="114" t="s">
        <v>95</v>
      </c>
      <c r="H109" s="117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70"/>
      <c r="C110" s="70"/>
      <c r="D110" s="13"/>
      <c r="E110" s="13"/>
      <c r="G110" s="112" t="s">
        <v>114</v>
      </c>
      <c r="H110" s="113"/>
      <c r="I110" s="113"/>
      <c r="K110" s="70"/>
      <c r="L110" s="70"/>
      <c r="M110" s="70"/>
      <c r="N110" s="70"/>
      <c r="O110" s="70"/>
      <c r="P110" s="70"/>
      <c r="Q110" s="70"/>
      <c r="R110" s="9"/>
      <c r="S110" s="9"/>
      <c r="T110" s="9"/>
      <c r="U110" s="9"/>
      <c r="V110" s="9"/>
      <c r="W110" s="9"/>
    </row>
    <row r="111" spans="1:23" ht="17.25">
      <c r="A111" s="13"/>
      <c r="B111" s="71"/>
      <c r="C111" s="71"/>
      <c r="D111" s="13"/>
      <c r="E111" s="13"/>
      <c r="F111" s="113"/>
      <c r="G111" s="113"/>
      <c r="H111" s="113"/>
      <c r="I111" s="113"/>
      <c r="K111" s="71"/>
      <c r="L111" s="71"/>
      <c r="M111" s="71"/>
      <c r="R111" s="10"/>
      <c r="S111" s="10"/>
      <c r="T111" s="10"/>
      <c r="U111" s="10"/>
      <c r="V111" s="10"/>
      <c r="W111" s="10"/>
    </row>
    <row r="112" spans="1:23" ht="17.25">
      <c r="A112" s="13"/>
      <c r="B112" s="71"/>
      <c r="C112" s="71"/>
      <c r="D112" s="13"/>
      <c r="E112" s="13"/>
      <c r="F112" s="13"/>
      <c r="G112" s="13"/>
      <c r="H112" s="13"/>
      <c r="I112" s="13"/>
      <c r="J112" s="13"/>
      <c r="K112" s="71"/>
      <c r="L112" s="71"/>
      <c r="M112" s="71"/>
      <c r="N112" s="71"/>
      <c r="O112" s="71"/>
      <c r="P112" s="71"/>
      <c r="Q112" s="71"/>
      <c r="R112" s="10"/>
      <c r="S112" s="10"/>
      <c r="T112" s="10"/>
      <c r="U112" s="10"/>
      <c r="V112" s="10"/>
      <c r="W112" s="10"/>
    </row>
  </sheetData>
  <mergeCells count="15">
    <mergeCell ref="E107:I107"/>
    <mergeCell ref="F108:H108"/>
    <mergeCell ref="A107:C107"/>
    <mergeCell ref="M103:Q103"/>
    <mergeCell ref="M104:Q104"/>
    <mergeCell ref="M105:Q105"/>
    <mergeCell ref="A103:C103"/>
    <mergeCell ref="A104:C104"/>
    <mergeCell ref="A105:C106"/>
    <mergeCell ref="E11:K12"/>
    <mergeCell ref="A6:Q6"/>
    <mergeCell ref="A7:Q7"/>
    <mergeCell ref="A8:Q8"/>
    <mergeCell ref="A9:Q9"/>
    <mergeCell ref="A10:Q10"/>
  </mergeCells>
  <printOptions horizontalCentered="1"/>
  <pageMargins left="0.7" right="0.7" top="0.75" bottom="0.75" header="0.3" footer="0.3"/>
  <pageSetup paperSize="14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2025-05-06T11:26:40Z</cp:lastPrinted>
  <dcterms:created xsi:type="dcterms:W3CDTF">2018-04-17T18:57:16Z</dcterms:created>
  <dcterms:modified xsi:type="dcterms:W3CDTF">2025-05-06T11:34:23Z</dcterms:modified>
</cp:coreProperties>
</file>