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resupuesto\Desktop\BACKUP ENC PRESUPUESTO\"/>
    </mc:Choice>
  </mc:AlternateContent>
  <xr:revisionPtr revIDLastSave="0" documentId="13_ncr:1_{A59A9FD5-3DDA-4A88-9E83-876BD259E1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'!$A$1:$P$112</definedName>
    <definedName name="_xlnm.Print_Titles" localSheetId="0">'Plantilla Ejecución '!$1:$14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0" i="3" l="1"/>
  <c r="P61" i="3"/>
  <c r="P62" i="3"/>
  <c r="P63" i="3"/>
  <c r="P64" i="3"/>
  <c r="P65" i="3"/>
  <c r="P66" i="3"/>
  <c r="P67" i="3"/>
  <c r="P59" i="3"/>
  <c r="P34" i="3"/>
  <c r="P35" i="3"/>
  <c r="P36" i="3"/>
  <c r="P37" i="3"/>
  <c r="P38" i="3"/>
  <c r="P39" i="3"/>
  <c r="P40" i="3"/>
  <c r="P41" i="3"/>
  <c r="P33" i="3"/>
  <c r="P24" i="3"/>
  <c r="P25" i="3"/>
  <c r="P26" i="3"/>
  <c r="P27" i="3"/>
  <c r="P28" i="3"/>
  <c r="P29" i="3"/>
  <c r="P30" i="3"/>
  <c r="P31" i="3"/>
  <c r="P23" i="3"/>
  <c r="P18" i="3"/>
  <c r="P19" i="3"/>
  <c r="P20" i="3"/>
  <c r="P21" i="3"/>
  <c r="P17" i="3"/>
  <c r="E58" i="3"/>
  <c r="P58" i="3" s="1"/>
  <c r="F58" i="3"/>
  <c r="F22" i="3"/>
  <c r="F16" i="3"/>
  <c r="P22" i="3"/>
  <c r="P16" i="3"/>
  <c r="E22" i="3"/>
  <c r="E16" i="3"/>
  <c r="D50" i="3"/>
  <c r="C42" i="3"/>
  <c r="D58" i="3"/>
  <c r="D32" i="3"/>
  <c r="D22" i="3"/>
  <c r="D16" i="3"/>
  <c r="B58" i="3"/>
  <c r="C16" i="3"/>
  <c r="B32" i="3"/>
  <c r="B16" i="3"/>
  <c r="B22" i="3"/>
  <c r="B42" i="3"/>
  <c r="O32" i="3"/>
  <c r="N32" i="3"/>
  <c r="C68" i="3"/>
  <c r="D15" i="3" l="1"/>
  <c r="C15" i="3"/>
  <c r="B15" i="3"/>
  <c r="C80" i="3"/>
  <c r="C92" i="3" s="1"/>
  <c r="P91" i="3"/>
  <c r="P90" i="3"/>
  <c r="P89" i="3"/>
  <c r="P88" i="3"/>
  <c r="P87" i="3"/>
  <c r="P86" i="3"/>
  <c r="P85" i="3"/>
  <c r="P84" i="3"/>
  <c r="P83" i="3"/>
  <c r="P82" i="3"/>
  <c r="P81" i="3"/>
  <c r="P79" i="3"/>
  <c r="P78" i="3"/>
  <c r="P77" i="3"/>
  <c r="P76" i="3"/>
  <c r="P75" i="3"/>
  <c r="P74" i="3"/>
  <c r="P73" i="3"/>
  <c r="P72" i="3"/>
  <c r="P71" i="3"/>
  <c r="P70" i="3"/>
  <c r="P69" i="3"/>
  <c r="O68" i="3"/>
  <c r="N68" i="3"/>
  <c r="M68" i="3"/>
  <c r="L68" i="3"/>
  <c r="K68" i="3"/>
  <c r="J68" i="3"/>
  <c r="I68" i="3"/>
  <c r="H68" i="3"/>
  <c r="G68" i="3"/>
  <c r="F68" i="3"/>
  <c r="E68" i="3"/>
  <c r="D68" i="3"/>
  <c r="B68" i="3"/>
  <c r="P57" i="3"/>
  <c r="P56" i="3"/>
  <c r="P55" i="3"/>
  <c r="P54" i="3"/>
  <c r="P53" i="3"/>
  <c r="P52" i="3"/>
  <c r="P51" i="3"/>
  <c r="O50" i="3"/>
  <c r="N50" i="3"/>
  <c r="M50" i="3"/>
  <c r="L50" i="3"/>
  <c r="K50" i="3"/>
  <c r="J50" i="3"/>
  <c r="I50" i="3"/>
  <c r="H50" i="3"/>
  <c r="G50" i="3"/>
  <c r="F50" i="3"/>
  <c r="E50" i="3"/>
  <c r="P49" i="3"/>
  <c r="P48" i="3"/>
  <c r="P47" i="3"/>
  <c r="P46" i="3"/>
  <c r="P45" i="3"/>
  <c r="P44" i="3"/>
  <c r="P43" i="3"/>
  <c r="O42" i="3"/>
  <c r="N42" i="3"/>
  <c r="M42" i="3"/>
  <c r="L42" i="3"/>
  <c r="K42" i="3"/>
  <c r="J42" i="3"/>
  <c r="I42" i="3"/>
  <c r="H42" i="3"/>
  <c r="G42" i="3"/>
  <c r="F42" i="3"/>
  <c r="M32" i="3"/>
  <c r="L32" i="3"/>
  <c r="K32" i="3"/>
  <c r="J32" i="3"/>
  <c r="I32" i="3"/>
  <c r="H32" i="3"/>
  <c r="G32" i="3"/>
  <c r="F32" i="3"/>
  <c r="E32" i="3"/>
  <c r="E15" i="3" s="1"/>
  <c r="F15" i="3" l="1"/>
  <c r="P15" i="3" s="1"/>
  <c r="P32" i="3"/>
  <c r="B80" i="3"/>
  <c r="B92" i="3" s="1"/>
  <c r="P42" i="3"/>
  <c r="J80" i="3"/>
  <c r="J92" i="3" s="1"/>
  <c r="N92" i="3"/>
  <c r="N80" i="3" s="1"/>
  <c r="P68" i="3"/>
  <c r="P50" i="3"/>
  <c r="F80" i="3"/>
  <c r="F92" i="3" s="1"/>
  <c r="D80" i="3"/>
  <c r="D92" i="3" s="1"/>
  <c r="G80" i="3"/>
  <c r="G92" i="3" s="1"/>
  <c r="H80" i="3"/>
  <c r="H92" i="3" s="1"/>
  <c r="I80" i="3"/>
  <c r="I92" i="3" s="1"/>
  <c r="E80" i="3"/>
  <c r="E92" i="3" s="1"/>
  <c r="O92" i="3"/>
  <c r="O80" i="3" s="1"/>
  <c r="L92" i="3"/>
  <c r="L80" i="3" s="1"/>
  <c r="M92" i="3"/>
  <c r="M80" i="3" s="1"/>
  <c r="K92" i="3"/>
  <c r="K80" i="3" s="1"/>
  <c r="Q15" i="3" l="1"/>
  <c r="P80" i="3"/>
  <c r="P92" i="3" s="1"/>
</calcChain>
</file>

<file path=xl/sharedStrings.xml><?xml version="1.0" encoding="utf-8"?>
<sst xmlns="http://schemas.openxmlformats.org/spreadsheetml/2006/main" count="119" uniqueCount="119">
  <si>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</si>
  <si>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</si>
  <si>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</si>
  <si>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</si>
  <si>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</si>
  <si>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</si>
  <si>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</si>
  <si>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</si>
  <si>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</si>
  <si>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</si>
  <si>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</si>
  <si>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</si>
  <si>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</si>
  <si>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</si>
  <si>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</si>
  <si>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</si>
  <si>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</si>
  <si>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</si>
  <si>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</si>
  <si>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</si>
  <si>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</si>
  <si>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</si>
  <si>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</si>
  <si>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</si>
  <si>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</si>
  <si>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</si>
  <si>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</si>
  <si>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</si>
  <si>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</si>
  <si>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</si>
  <si>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</si>
  <si>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</si>
  <si>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</si>
  <si>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</si>
  <si>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</si>
  <si>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</si>
  <si>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</si>
  <si>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</si>
  <si>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</si>
  <si>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</si>
  <si>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</si>
  <si>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</si>
  <si>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</si>
  <si>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</si>
  <si>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</si>
  <si>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</si>
  <si>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</si>
  <si>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</si>
  <si>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</si>
  <si>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</si>
  <si>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</si>
  <si>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</si>
  <si>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</si>
  <si>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</si>
  <si>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</si>
  <si>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</si>
  <si>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</si>
  <si>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</si>
  <si>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</si>
  <si>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</si>
  <si>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</si>
  <si>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</si>
  <si>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</si>
  <si>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</si>
  <si>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</si>
  <si>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</si>
  <si>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</si>
  <si>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</si>
  <si>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</si>
  <si>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</si>
  <si>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</si>
  <si>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</si>
  <si>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</si>
  <si>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</si>
  <si>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</si>
  <si>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</si>
  <si>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</si>
  <si>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</si>
  <si>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</si>
  <si>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</si>
  <si>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</si>
  <si>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</si>
  <si>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</si>
  <si>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</si>
  <si>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</si>
  <si>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</si>
  <si>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</si>
  <si>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</si>
  <si>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</si>
  <si>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</si>
  <si>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</si>
  <si>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</si>
  <si>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</si>
  <si>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Auditor Interno</t>
  </si>
  <si>
    <t>MINISTERIO DE DEFENSA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</si>
  <si>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</si>
  <si>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</si>
  <si>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</si>
  <si>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</si>
  <si>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</si>
  <si>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</si>
  <si>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</si>
  <si>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</si>
  <si>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</si>
  <si>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Revisado por:</t>
  </si>
  <si>
    <t>Autorizado por:</t>
  </si>
  <si>
    <t>Sud-Director Financiero.</t>
  </si>
  <si>
    <t>Lic. JUAN BAUTISTA BRITO MELO,</t>
  </si>
  <si>
    <t xml:space="preserve">   Lic. JOHANNY CUEVAS GUERRERO,</t>
  </si>
  <si>
    <t xml:space="preserve">  Mayor Contador, FARD.</t>
  </si>
  <si>
    <t>Encargado de Presupuesto.</t>
  </si>
  <si>
    <t>Preparado por:</t>
  </si>
  <si>
    <t>CUERPO ESPECIALIZADO DE SEGURIDAD FRONTERIZA TERRESTRE, (CESFRONT).</t>
  </si>
  <si>
    <t>Año 2026</t>
  </si>
  <si>
    <t xml:space="preserve"> Tte.Coronel Lic, en Contabilidad, FARD.</t>
  </si>
  <si>
    <t>5. Fecha de registro: el día 06 de Abril del 2026.</t>
  </si>
  <si>
    <t>4. Fecha de imputación: del 01/01 hasta el 31 de Marzo del año 2026.</t>
  </si>
  <si>
    <t>Teniente de Navio Contador, ARD.</t>
  </si>
  <si>
    <t>Lic. ANIBAL DIAZ OLIVERO,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</si>
</sst>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4" fontId="5" fillId="0" borderId="16" xfId="1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0" xfId="0" applyNumberFormat="1" applyFont="1"/>
    <xf numFmtId="4" fontId="4" fillId="0" borderId="11" xfId="0" applyNumberFormat="1" applyFont="1" applyBorder="1"/>
    <xf numFmtId="4" fontId="4" fillId="0" borderId="1" xfId="0" applyNumberFormat="1" applyFont="1" applyBorder="1"/>
    <xf numFmtId="4" fontId="4" fillId="0" borderId="11" xfId="0" applyNumberFormat="1" applyFont="1" applyBorder="1" applyAlignment="1">
      <alignment vertical="center" wrapText="1"/>
    </xf>
    <xf numFmtId="4" fontId="4" fillId="0" borderId="2" xfId="0" applyNumberFormat="1" applyFont="1" applyBorder="1"/>
    <xf numFmtId="4" fontId="5" fillId="0" borderId="17" xfId="0" applyNumberFormat="1" applyFont="1" applyBorder="1" applyAlignment="1">
      <alignment vertical="center" wrapText="1"/>
    </xf>
    <xf numFmtId="4" fontId="4" fillId="0" borderId="6" xfId="0" applyNumberFormat="1" applyFont="1" applyBorder="1"/>
    <xf numFmtId="4" fontId="4" fillId="0" borderId="8" xfId="0" applyNumberFormat="1" applyFont="1" applyBorder="1"/>
    <xf numFmtId="4" fontId="4" fillId="0" borderId="4" xfId="0" applyNumberFormat="1" applyFont="1" applyBorder="1"/>
    <xf numFmtId="4" fontId="4" fillId="0" borderId="3" xfId="0" applyNumberFormat="1" applyFont="1" applyBorder="1" applyAlignment="1">
      <alignment vertical="center" wrapText="1"/>
    </xf>
    <xf numFmtId="4" fontId="5" fillId="0" borderId="12" xfId="0" applyNumberFormat="1" applyFont="1" applyBorder="1" applyAlignment="1">
      <alignment vertical="center" wrapText="1"/>
    </xf>
    <xf numFmtId="4" fontId="5" fillId="0" borderId="13" xfId="0" applyNumberFormat="1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5" fillId="0" borderId="10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/>
    <xf numFmtId="164" fontId="5" fillId="0" borderId="0" xfId="0" applyNumberFormat="1" applyFont="1" applyAlignment="1">
      <alignment wrapText="1"/>
    </xf>
    <xf numFmtId="43" fontId="4" fillId="0" borderId="0" xfId="0" applyNumberFormat="1" applyFont="1"/>
    <xf numFmtId="4" fontId="4" fillId="0" borderId="0" xfId="0" applyNumberFormat="1" applyFont="1" applyAlignment="1">
      <alignment vertical="center" wrapText="1"/>
    </xf>
    <xf numFmtId="4" fontId="5" fillId="0" borderId="16" xfId="1" applyNumberFormat="1" applyFont="1" applyBorder="1" applyAlignment="1">
      <alignment horizontal="right" vertical="center" wrapText="1"/>
    </xf>
    <xf numFmtId="43" fontId="0" fillId="0" borderId="0" xfId="1" applyFont="1" applyAlignment="1">
      <alignment horizontal="left"/>
    </xf>
    <xf numFmtId="43" fontId="4" fillId="0" borderId="0" xfId="1" applyFont="1"/>
    <xf numFmtId="4" fontId="0" fillId="0" borderId="1" xfId="0" applyNumberFormat="1" applyBorder="1"/>
    <xf numFmtId="4" fontId="4" fillId="0" borderId="2" xfId="0" applyNumberFormat="1" applyFont="1" applyBorder="1" applyAlignment="1">
      <alignment vertical="center" wrapText="1"/>
    </xf>
    <xf numFmtId="4" fontId="5" fillId="2" borderId="9" xfId="0" applyNumberFormat="1" applyFont="1" applyFill="1" applyBorder="1" applyAlignment="1">
      <alignment horizontal="right" vertical="center" wrapText="1"/>
    </xf>
    <xf numFmtId="4" fontId="4" fillId="0" borderId="8" xfId="0" applyNumberFormat="1" applyFont="1" applyBorder="1" applyAlignment="1">
      <alignment vertical="center" wrapText="1"/>
    </xf>
    <xf numFmtId="4" fontId="0" fillId="0" borderId="4" xfId="0" applyNumberFormat="1" applyBorder="1"/>
    <xf numFmtId="4" fontId="4" fillId="0" borderId="7" xfId="0" applyNumberFormat="1" applyFont="1" applyBorder="1" applyAlignment="1">
      <alignment vertical="center" wrapText="1"/>
    </xf>
    <xf numFmtId="4" fontId="5" fillId="0" borderId="16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" fontId="5" fillId="2" borderId="16" xfId="0" applyNumberFormat="1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4" fontId="4" fillId="0" borderId="7" xfId="0" applyNumberFormat="1" applyFont="1" applyBorder="1"/>
    <xf numFmtId="43" fontId="5" fillId="0" borderId="16" xfId="1" applyFont="1" applyBorder="1" applyAlignment="1">
      <alignment horizontal="right" vertical="center" wrapText="1"/>
    </xf>
    <xf numFmtId="43" fontId="5" fillId="0" borderId="12" xfId="1" applyFont="1" applyBorder="1" applyAlignment="1">
      <alignment horizontal="left" vertical="center" wrapText="1"/>
    </xf>
    <xf numFmtId="4" fontId="5" fillId="0" borderId="12" xfId="1" applyNumberFormat="1" applyFont="1" applyBorder="1" applyAlignment="1">
      <alignment vertical="center" wrapText="1"/>
    </xf>
    <xf numFmtId="43" fontId="5" fillId="0" borderId="12" xfId="1" applyFont="1" applyBorder="1" applyAlignment="1">
      <alignment horizontal="right" vertical="center" wrapText="1"/>
    </xf>
    <xf numFmtId="4" fontId="5" fillId="0" borderId="12" xfId="1" applyNumberFormat="1" applyFont="1" applyBorder="1" applyAlignment="1">
      <alignment horizontal="right" vertical="center" wrapText="1"/>
    </xf>
    <xf numFmtId="4" fontId="0" fillId="0" borderId="2" xfId="0" applyNumberFormat="1" applyBorder="1"/>
    <xf numFmtId="4" fontId="4" fillId="0" borderId="25" xfId="1" applyNumberFormat="1" applyFont="1" applyBorder="1"/>
    <xf numFmtId="4" fontId="4" fillId="0" borderId="26" xfId="1" applyNumberFormat="1" applyFont="1" applyBorder="1"/>
    <xf numFmtId="4" fontId="4" fillId="0" borderId="27" xfId="1" applyNumberFormat="1" applyFont="1" applyBorder="1"/>
    <xf numFmtId="4" fontId="4" fillId="0" borderId="15" xfId="0" applyNumberFormat="1" applyFont="1" applyBorder="1" applyAlignment="1">
      <alignment vertical="center" wrapText="1"/>
    </xf>
    <xf numFmtId="4" fontId="4" fillId="0" borderId="29" xfId="1" applyNumberFormat="1" applyFont="1" applyBorder="1"/>
    <xf numFmtId="4" fontId="4" fillId="0" borderId="28" xfId="1" applyNumberFormat="1" applyFont="1" applyBorder="1"/>
    <xf numFmtId="164" fontId="8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wrapText="1"/>
    </xf>
    <xf numFmtId="0" fontId="10" fillId="0" borderId="0" xfId="0" applyFont="1" applyAlignment="1">
      <alignment vertical="center" wrapText="1"/>
    </xf>
    <xf numFmtId="0" fontId="8" fillId="0" borderId="0" xfId="0" applyFont="1"/>
    <xf numFmtId="0" fontId="10" fillId="0" borderId="3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3" borderId="13" xfId="0" applyFont="1" applyFill="1" applyBorder="1" applyAlignment="1">
      <alignment horizontal="center" vertical="center" wrapText="1"/>
    </xf>
    <xf numFmtId="4" fontId="4" fillId="0" borderId="31" xfId="0" applyNumberFormat="1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5" fillId="0" borderId="12" xfId="1" applyNumberFormat="1" applyFont="1" applyBorder="1"/>
    <xf numFmtId="4" fontId="5" fillId="0" borderId="28" xfId="1" applyNumberFormat="1" applyFont="1" applyBorder="1"/>
    <xf numFmtId="4" fontId="4" fillId="0" borderId="32" xfId="1" applyNumberFormat="1" applyFont="1" applyBorder="1"/>
    <xf numFmtId="4" fontId="5" fillId="3" borderId="12" xfId="0" applyNumberFormat="1" applyFont="1" applyFill="1" applyBorder="1" applyAlignment="1">
      <alignment horizontal="right" vertical="center" wrapText="1"/>
    </xf>
    <xf numFmtId="4" fontId="5" fillId="3" borderId="16" xfId="0" applyNumberFormat="1" applyFont="1" applyFill="1" applyBorder="1" applyAlignment="1">
      <alignment horizontal="right" vertical="center" wrapText="1"/>
    </xf>
    <xf numFmtId="0" fontId="5" fillId="3" borderId="18" xfId="0" applyFont="1" applyFill="1" applyBorder="1" applyAlignment="1">
      <alignment horizontal="left" vertical="center"/>
    </xf>
    <xf numFmtId="4" fontId="4" fillId="0" borderId="18" xfId="0" applyNumberFormat="1" applyFont="1" applyBorder="1" applyAlignment="1">
      <alignment vertical="center" wrapText="1"/>
    </xf>
    <xf numFmtId="4" fontId="4" fillId="0" borderId="18" xfId="1" applyNumberFormat="1" applyFont="1" applyBorder="1"/>
    <xf numFmtId="4" fontId="4" fillId="0" borderId="1" xfId="1" applyNumberFormat="1" applyFont="1" applyBorder="1"/>
    <xf numFmtId="0" fontId="11" fillId="0" borderId="0" xfId="0" applyFont="1"/>
    <xf numFmtId="0" fontId="5" fillId="3" borderId="24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horizontal="left" vertical="center" indent="2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/>
    <xf numFmtId="4" fontId="4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3" fontId="5" fillId="0" borderId="12" xfId="1" applyFont="1" applyBorder="1" applyAlignment="1">
      <alignment vertical="center" wrapText="1"/>
    </xf>
    <xf numFmtId="43" fontId="12" fillId="0" borderId="12" xfId="1" applyFont="1" applyBorder="1" applyAlignment="1">
      <alignment horizontal="left" vertical="center" wrapText="1"/>
    </xf>
    <xf numFmtId="4" fontId="5" fillId="2" borderId="13" xfId="0" applyNumberFormat="1" applyFont="1" applyFill="1" applyBorder="1" applyAlignment="1">
      <alignment horizontal="right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/>
    </xf>
    <xf numFmtId="4" fontId="0" fillId="0" borderId="11" xfId="0" applyNumberFormat="1" applyBorder="1"/>
    <xf numFmtId="4" fontId="4" fillId="0" borderId="25" xfId="1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5" fillId="0" borderId="23" xfId="0" applyNumberFormat="1" applyFont="1" applyBorder="1"/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30" xfId="0" applyFont="1" applyBorder="1" applyAlignment="1">
      <alignment horizontal="center"/>
    </xf>
    <xf numFmtId="164" fontId="8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" fontId="4" fillId="0" borderId="1" xfId="1" applyNumberFormat="1" applyFont="1" applyBorder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2269939</xdr:colOff>
      <xdr:row>1</xdr:row>
      <xdr:rowOff>5067</xdr:rowOff>
    </xdr:from>
    <xdr:to>
      <xdr:col>2</xdr:col>
      <xdr:colOff>530412</xdr:colOff>
      <xdr:row>5</xdr:row>
      <xdr:rowOff>108857</xdr:rowOff>
    </xdr:to>
    <xdr:pic>
      <xdr:nvPicPr>
        <xdr:cNvPr id="5" name="4 Imagen" descr="Logo SEF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939" y="222781"/>
          <a:ext cx="3118223" cy="824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564758</xdr:colOff>
      <xdr:row>0</xdr:row>
      <xdr:rowOff>136072</xdr:rowOff>
    </xdr:from>
    <xdr:to>
      <xdr:col>8</xdr:col>
      <xdr:colOff>11674</xdr:colOff>
      <xdr:row>5</xdr:row>
      <xdr:rowOff>204107</xdr:rowOff>
    </xdr:to>
    <xdr:pic>
      <xdr:nvPicPr>
        <xdr:cNvPr id="4" name="Picture 1" descr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15437" y="136072"/>
          <a:ext cx="2903130" cy="10069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12"/>
  <sheetViews>
    <sheetView showGridLines="0" tabSelected="1" topLeftCell="B76" zoomScale="70" zoomScaleNormal="70" zoomScaleSheetLayoutView="70" zoomScalePageLayoutView="110" workbookViewId="0">
      <selection sqref="A1:P107"/>
    </sheetView>
  </sheetViews>
  <sheetFormatPr baseColWidth="10" defaultColWidth="9.140625" defaultRowHeight="15" x14ac:dyDescent="0.25"/>
  <cols>
    <col min="1" max="1" width="51.5703125" customWidth="1"/>
    <col min="2" max="2" width="21.28515625" customWidth="1"/>
    <col min="3" max="3" width="17" customWidth="1"/>
    <col min="4" max="4" width="17.7109375" customWidth="1"/>
    <col min="5" max="5" width="16.5703125" customWidth="1"/>
    <col min="6" max="6" width="17.5703125" customWidth="1"/>
    <col min="7" max="7" width="17" customWidth="1"/>
    <col min="8" max="8" width="17.28515625" bestFit="1" customWidth="1"/>
    <col min="9" max="9" width="17.7109375" customWidth="1"/>
    <col min="10" max="10" width="17.28515625" bestFit="1" customWidth="1"/>
    <col min="11" max="11" width="17.28515625" customWidth="1"/>
    <col min="12" max="13" width="17" customWidth="1"/>
    <col min="14" max="14" width="16.28515625" customWidth="1"/>
    <col min="15" max="15" width="17.42578125" customWidth="1"/>
    <col min="16" max="16" width="17.5703125" customWidth="1"/>
    <col min="17" max="17" width="96.7109375" bestFit="1" customWidth="1"/>
    <col min="18" max="18" width="15.85546875" bestFit="1" customWidth="1"/>
    <col min="19" max="26" width="6" bestFit="1" customWidth="1"/>
    <col min="27" max="28" width="7" bestFit="1" customWidth="1"/>
  </cols>
  <sheetData>
    <row r="1" spans="1:29" ht="17.25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9" ht="17.2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4"/>
    </row>
    <row r="3" spans="1:29" ht="17.25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29" ht="12.75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36"/>
      <c r="L4" s="10"/>
      <c r="M4" s="10"/>
      <c r="N4" s="10"/>
      <c r="O4" s="10"/>
      <c r="P4" s="6"/>
    </row>
    <row r="5" spans="1:29" ht="9.75" customHeigh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29" ht="19.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36"/>
      <c r="L6" s="32"/>
      <c r="M6" s="10"/>
      <c r="N6" s="32"/>
      <c r="O6" s="10"/>
      <c r="P6" s="14"/>
    </row>
    <row r="7" spans="1:29" ht="21" x14ac:dyDescent="0.3">
      <c r="A7" s="121" t="s">
        <v>94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"/>
    </row>
    <row r="8" spans="1:29" ht="18.75" customHeight="1" x14ac:dyDescent="0.25">
      <c r="A8" s="122" t="s">
        <v>112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2"/>
    </row>
    <row r="9" spans="1:29" ht="19.5" customHeight="1" x14ac:dyDescent="0.25">
      <c r="A9" s="123" t="s">
        <v>113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2"/>
    </row>
    <row r="10" spans="1:29" ht="18" customHeight="1" x14ac:dyDescent="0.25">
      <c r="A10" s="121" t="s">
        <v>78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2"/>
    </row>
    <row r="11" spans="1:29" ht="21.75" thickBot="1" x14ac:dyDescent="0.4">
      <c r="A11" s="116" t="s">
        <v>0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35"/>
    </row>
    <row r="12" spans="1:29" ht="15" customHeight="1" x14ac:dyDescent="0.25">
      <c r="A12" s="109" t="s">
        <v>89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  <c r="Q12" s="2"/>
    </row>
    <row r="13" spans="1:29" ht="5.25" customHeight="1" thickBot="1" x14ac:dyDescent="0.3">
      <c r="A13" s="112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4"/>
      <c r="Q13" s="2"/>
    </row>
    <row r="14" spans="1:29" ht="35.25" thickBot="1" x14ac:dyDescent="0.3">
      <c r="A14" s="83" t="s">
        <v>1</v>
      </c>
      <c r="B14" s="68" t="s">
        <v>86</v>
      </c>
      <c r="C14" s="46" t="s">
        <v>87</v>
      </c>
      <c r="D14" s="46" t="s">
        <v>79</v>
      </c>
      <c r="E14" s="46" t="s">
        <v>91</v>
      </c>
      <c r="F14" s="46" t="s">
        <v>92</v>
      </c>
      <c r="G14" s="46" t="s">
        <v>95</v>
      </c>
      <c r="H14" s="46" t="s">
        <v>96</v>
      </c>
      <c r="I14" s="46" t="s">
        <v>97</v>
      </c>
      <c r="J14" s="46" t="s">
        <v>98</v>
      </c>
      <c r="K14" s="46" t="s">
        <v>99</v>
      </c>
      <c r="L14" s="46" t="s">
        <v>100</v>
      </c>
      <c r="M14" s="46" t="s">
        <v>101</v>
      </c>
      <c r="N14" s="46" t="s">
        <v>102</v>
      </c>
      <c r="O14" s="46" t="s">
        <v>103</v>
      </c>
      <c r="P14" s="47" t="s">
        <v>80</v>
      </c>
      <c r="AB14" s="4"/>
      <c r="AC14" s="4"/>
    </row>
    <row r="15" spans="1:29" ht="18" thickBot="1" x14ac:dyDescent="0.35">
      <c r="A15" s="84" t="s">
        <v>2</v>
      </c>
      <c r="B15" s="105">
        <f>+B16+B22+B32+B58</f>
        <v>512079191</v>
      </c>
      <c r="C15" s="97">
        <f>+C16+C22+C32+C42+C50+C58+C68+C68</f>
        <v>9600000</v>
      </c>
      <c r="D15" s="50">
        <f>+D16+D22+D32+D42+D50+D58+D68</f>
        <v>28145498.950000003</v>
      </c>
      <c r="E15" s="50">
        <f t="shared" ref="E15:F15" si="0">+E16+E22+E32+E42+E50+E58+E68</f>
        <v>33268714.910000004</v>
      </c>
      <c r="F15" s="50">
        <f t="shared" ref="F15" si="1">+F16+F22+F32+F42+F50+F58+F68</f>
        <v>47544859.31000001</v>
      </c>
      <c r="G15" s="50"/>
      <c r="H15" s="50"/>
      <c r="I15" s="50"/>
      <c r="J15" s="52"/>
      <c r="K15" s="50"/>
      <c r="L15" s="50"/>
      <c r="M15" s="50"/>
      <c r="N15" s="50"/>
      <c r="O15" s="50"/>
      <c r="P15" s="49">
        <f>SUM(D15:O15)</f>
        <v>108959073.17000002</v>
      </c>
      <c r="Q15" s="6">
        <f>+P15-491094939</f>
        <v>-382135865.82999998</v>
      </c>
      <c r="R15" s="4"/>
      <c r="T15" s="3"/>
    </row>
    <row r="16" spans="1:29" ht="18" thickBot="1" x14ac:dyDescent="0.3">
      <c r="A16" s="100" t="s">
        <v>85</v>
      </c>
      <c r="B16" s="96">
        <f>+B17+B18+B19+B20+B21+C17</f>
        <v>297678703</v>
      </c>
      <c r="C16" s="24">
        <f>+C17</f>
        <v>9600000</v>
      </c>
      <c r="D16" s="51">
        <f>+D17+D18+D19+D20+D21</f>
        <v>22613280.690000001</v>
      </c>
      <c r="E16" s="51">
        <f t="shared" ref="E16:F16" si="2">+E17+E18+E19+E20+E21</f>
        <v>23901935.580000002</v>
      </c>
      <c r="F16" s="51">
        <f t="shared" si="2"/>
        <v>23642199.560000002</v>
      </c>
      <c r="G16" s="51"/>
      <c r="H16" s="51"/>
      <c r="I16" s="51"/>
      <c r="J16" s="53"/>
      <c r="K16" s="51"/>
      <c r="L16" s="51"/>
      <c r="M16" s="51"/>
      <c r="N16" s="51"/>
      <c r="O16" s="51"/>
      <c r="P16" s="34">
        <f>SUM(D16:O16)</f>
        <v>70157415.830000013</v>
      </c>
      <c r="R16" s="6"/>
      <c r="T16" s="3"/>
    </row>
    <row r="17" spans="1:18" ht="17.25" x14ac:dyDescent="0.3">
      <c r="A17" s="85" t="s">
        <v>3</v>
      </c>
      <c r="B17" s="13">
        <v>214681137</v>
      </c>
      <c r="C17" s="48">
        <v>9600000</v>
      </c>
      <c r="D17" s="13">
        <v>16527580</v>
      </c>
      <c r="E17" s="13">
        <v>17790080</v>
      </c>
      <c r="F17" s="13">
        <v>17595580</v>
      </c>
      <c r="G17" s="48"/>
      <c r="H17" s="48"/>
      <c r="I17" s="6"/>
      <c r="J17" s="41"/>
      <c r="K17" s="22"/>
      <c r="L17" s="22"/>
      <c r="M17" s="22"/>
      <c r="N17" s="22"/>
      <c r="O17" s="22"/>
      <c r="P17" s="55">
        <f>SUM(D17:O17)</f>
        <v>51913240</v>
      </c>
    </row>
    <row r="18" spans="1:18" ht="17.25" x14ac:dyDescent="0.3">
      <c r="A18" s="85" t="s">
        <v>4</v>
      </c>
      <c r="B18" s="13">
        <v>71962001</v>
      </c>
      <c r="C18" s="14"/>
      <c r="D18" s="13">
        <v>5968689</v>
      </c>
      <c r="E18" s="13">
        <v>5993185.8899999997</v>
      </c>
      <c r="F18" s="13">
        <v>5927949.8700000001</v>
      </c>
      <c r="G18" s="13"/>
      <c r="H18" s="13"/>
      <c r="I18" s="15"/>
      <c r="J18" s="37"/>
      <c r="K18" s="13"/>
      <c r="L18" s="13"/>
      <c r="M18" s="13"/>
      <c r="N18" s="13"/>
      <c r="O18" s="13"/>
      <c r="P18" s="55">
        <f t="shared" ref="P18:P21" si="3">SUM(D18:O18)</f>
        <v>17889824.760000002</v>
      </c>
    </row>
    <row r="19" spans="1:18" ht="18.75" customHeight="1" x14ac:dyDescent="0.3">
      <c r="A19" s="86" t="s">
        <v>5</v>
      </c>
      <c r="B19" s="13">
        <v>0</v>
      </c>
      <c r="C19" s="40"/>
      <c r="D19" s="13">
        <v>0</v>
      </c>
      <c r="E19" s="13">
        <v>0</v>
      </c>
      <c r="F19" s="13">
        <v>0</v>
      </c>
      <c r="G19" s="13"/>
      <c r="H19" s="13"/>
      <c r="I19" s="17"/>
      <c r="J19" s="13"/>
      <c r="K19" s="13"/>
      <c r="L19" s="13"/>
      <c r="M19" s="13"/>
      <c r="N19" s="13"/>
      <c r="O19" s="13"/>
      <c r="P19" s="55">
        <f t="shared" si="3"/>
        <v>0</v>
      </c>
    </row>
    <row r="20" spans="1:18" s="7" customFormat="1" ht="18" customHeight="1" x14ac:dyDescent="0.3">
      <c r="A20" s="87" t="s">
        <v>6</v>
      </c>
      <c r="B20" s="13">
        <v>0</v>
      </c>
      <c r="C20" s="40"/>
      <c r="D20" s="13">
        <v>0</v>
      </c>
      <c r="E20" s="13">
        <v>0</v>
      </c>
      <c r="F20" s="13">
        <v>0</v>
      </c>
      <c r="G20" s="13"/>
      <c r="H20" s="13"/>
      <c r="I20" s="17"/>
      <c r="J20" s="13"/>
      <c r="K20" s="13"/>
      <c r="L20" s="13"/>
      <c r="M20" s="13"/>
      <c r="N20" s="13"/>
      <c r="O20" s="13"/>
      <c r="P20" s="55">
        <f t="shared" si="3"/>
        <v>0</v>
      </c>
    </row>
    <row r="21" spans="1:18" ht="18" thickBot="1" x14ac:dyDescent="0.35">
      <c r="A21" s="88" t="s">
        <v>7</v>
      </c>
      <c r="B21" s="22">
        <v>1435565</v>
      </c>
      <c r="C21" s="14"/>
      <c r="D21" s="13">
        <v>117011.69</v>
      </c>
      <c r="E21" s="13">
        <v>118669.69</v>
      </c>
      <c r="F21" s="13">
        <v>118669.69</v>
      </c>
      <c r="G21" s="54"/>
      <c r="H21" s="54"/>
      <c r="I21" s="6"/>
      <c r="J21" s="54"/>
      <c r="K21" s="18"/>
      <c r="L21" s="18"/>
      <c r="M21" s="18"/>
      <c r="N21" s="18"/>
      <c r="O21" s="18"/>
      <c r="P21" s="55">
        <f t="shared" si="3"/>
        <v>354351.07</v>
      </c>
    </row>
    <row r="22" spans="1:18" ht="18" thickBot="1" x14ac:dyDescent="0.3">
      <c r="A22" s="100" t="s">
        <v>8</v>
      </c>
      <c r="B22" s="96">
        <f>+B23+B24+B25+B26+B27+B28+B29+B30+B31</f>
        <v>35303530</v>
      </c>
      <c r="C22" s="24">
        <v>0</v>
      </c>
      <c r="D22" s="24">
        <f>+D23+D24+D25+D26+D27+D28+D29+D30+D31</f>
        <v>932283.26</v>
      </c>
      <c r="E22" s="24">
        <f>+E23+E24+E25+E26+E27+E28+E29+E30+E31</f>
        <v>2127375.33</v>
      </c>
      <c r="F22" s="24">
        <f>+F23+F24+F25+F26+F27+F28+F29+F30+F31</f>
        <v>2421967.44</v>
      </c>
      <c r="G22" s="19"/>
      <c r="H22" s="19"/>
      <c r="I22" s="19"/>
      <c r="J22" s="19"/>
      <c r="K22" s="19"/>
      <c r="L22" s="50"/>
      <c r="M22" s="50"/>
      <c r="N22" s="50"/>
      <c r="O22" s="50"/>
      <c r="P22" s="12">
        <f>SUM(D22:O22)</f>
        <v>5481626.0299999993</v>
      </c>
      <c r="R22" s="6"/>
    </row>
    <row r="23" spans="1:18" ht="17.25" x14ac:dyDescent="0.3">
      <c r="A23" s="85" t="s">
        <v>9</v>
      </c>
      <c r="B23" s="16">
        <v>10833472</v>
      </c>
      <c r="C23" s="22"/>
      <c r="D23" s="16">
        <v>490235.76</v>
      </c>
      <c r="E23" s="16">
        <v>516837.29</v>
      </c>
      <c r="F23" s="16">
        <v>461269.79</v>
      </c>
      <c r="G23" s="21"/>
      <c r="H23" s="21"/>
      <c r="I23" s="16"/>
      <c r="J23" s="6"/>
      <c r="K23" s="16"/>
      <c r="L23" s="37"/>
      <c r="M23" s="37"/>
      <c r="N23" s="37"/>
      <c r="O23" s="37"/>
      <c r="P23" s="37">
        <f>SUM(D23:O23)</f>
        <v>1468342.84</v>
      </c>
    </row>
    <row r="24" spans="1:18" ht="17.25" x14ac:dyDescent="0.3">
      <c r="A24" s="86" t="s">
        <v>10</v>
      </c>
      <c r="B24" s="16">
        <v>360000</v>
      </c>
      <c r="C24" s="16"/>
      <c r="D24" s="16">
        <v>141747.5</v>
      </c>
      <c r="E24" s="16">
        <v>141747.5</v>
      </c>
      <c r="F24" s="40">
        <v>0</v>
      </c>
      <c r="G24" s="21"/>
      <c r="H24" s="21"/>
      <c r="I24" s="13"/>
      <c r="J24" s="13"/>
      <c r="K24" s="13"/>
      <c r="L24" s="16"/>
      <c r="M24" s="16"/>
      <c r="N24" s="37"/>
      <c r="O24" s="37"/>
      <c r="P24" s="37">
        <f t="shared" ref="P24:P31" si="4">SUM(D24:O24)</f>
        <v>283495</v>
      </c>
    </row>
    <row r="25" spans="1:18" ht="17.25" x14ac:dyDescent="0.3">
      <c r="A25" s="85" t="s">
        <v>11</v>
      </c>
      <c r="B25" s="16">
        <v>4004800</v>
      </c>
      <c r="C25" s="16"/>
      <c r="D25" s="16">
        <v>300300</v>
      </c>
      <c r="E25" s="16">
        <v>300300</v>
      </c>
      <c r="F25" s="16">
        <v>300300</v>
      </c>
      <c r="G25" s="21"/>
      <c r="H25" s="21"/>
      <c r="I25" s="16"/>
      <c r="J25" s="6"/>
      <c r="K25" s="16"/>
      <c r="L25" s="37"/>
      <c r="M25" s="37"/>
      <c r="N25" s="16"/>
      <c r="O25" s="16"/>
      <c r="P25" s="37">
        <f t="shared" si="4"/>
        <v>900900</v>
      </c>
    </row>
    <row r="26" spans="1:18" ht="18" customHeight="1" x14ac:dyDescent="0.3">
      <c r="A26" s="85" t="s">
        <v>12</v>
      </c>
      <c r="B26" s="16">
        <v>400000</v>
      </c>
      <c r="C26" s="16"/>
      <c r="D26" s="40">
        <v>0</v>
      </c>
      <c r="E26" s="40">
        <v>0</v>
      </c>
      <c r="F26" s="16">
        <v>0</v>
      </c>
      <c r="G26" s="21"/>
      <c r="H26" s="21"/>
      <c r="I26" s="13"/>
      <c r="J26" s="13"/>
      <c r="K26" s="13"/>
      <c r="L26" s="16"/>
      <c r="M26" s="16"/>
      <c r="N26" s="37"/>
      <c r="O26" s="37"/>
      <c r="P26" s="37">
        <f t="shared" si="4"/>
        <v>0</v>
      </c>
    </row>
    <row r="27" spans="1:18" ht="17.25" x14ac:dyDescent="0.3">
      <c r="A27" s="85" t="s">
        <v>13</v>
      </c>
      <c r="B27" s="16">
        <v>3150000</v>
      </c>
      <c r="C27" s="16"/>
      <c r="D27" s="40">
        <v>0</v>
      </c>
      <c r="E27" s="40">
        <v>218866.4</v>
      </c>
      <c r="F27" s="16">
        <v>342315.2</v>
      </c>
      <c r="G27" s="21"/>
      <c r="H27" s="13"/>
      <c r="I27" s="16"/>
      <c r="J27" s="6"/>
      <c r="K27" s="37"/>
      <c r="L27" s="6"/>
      <c r="M27" s="37"/>
      <c r="N27" s="16"/>
      <c r="O27" s="16"/>
      <c r="P27" s="37">
        <f t="shared" si="4"/>
        <v>561181.6</v>
      </c>
    </row>
    <row r="28" spans="1:18" ht="17.25" x14ac:dyDescent="0.3">
      <c r="A28" s="85" t="s">
        <v>14</v>
      </c>
      <c r="B28" s="16">
        <v>2800000</v>
      </c>
      <c r="C28" s="16"/>
      <c r="D28" s="40">
        <v>0</v>
      </c>
      <c r="E28" s="40">
        <v>0</v>
      </c>
      <c r="F28" s="16">
        <v>124050.81</v>
      </c>
      <c r="G28" s="21"/>
      <c r="H28" s="13"/>
      <c r="I28" s="16"/>
      <c r="J28" s="15"/>
      <c r="K28" s="37"/>
      <c r="L28" s="16"/>
      <c r="M28" s="16"/>
      <c r="N28" s="6"/>
      <c r="O28" s="16"/>
      <c r="P28" s="37">
        <f t="shared" si="4"/>
        <v>124050.81</v>
      </c>
    </row>
    <row r="29" spans="1:18" ht="40.5" customHeight="1" x14ac:dyDescent="0.3">
      <c r="A29" s="85" t="s">
        <v>15</v>
      </c>
      <c r="B29" s="106">
        <v>7465258</v>
      </c>
      <c r="C29" s="16"/>
      <c r="D29" s="40">
        <v>0</v>
      </c>
      <c r="E29" s="40">
        <v>658282.14</v>
      </c>
      <c r="F29" s="40">
        <v>658282.14</v>
      </c>
      <c r="G29" s="13"/>
      <c r="H29" s="13"/>
      <c r="I29" s="13"/>
      <c r="J29" s="13"/>
      <c r="K29" s="13"/>
      <c r="L29" s="13"/>
      <c r="M29" s="13"/>
      <c r="N29" s="16"/>
      <c r="O29" s="16"/>
      <c r="P29" s="37">
        <f t="shared" si="4"/>
        <v>1316564.28</v>
      </c>
    </row>
    <row r="30" spans="1:18" ht="31.5" x14ac:dyDescent="0.3">
      <c r="A30" s="85" t="s">
        <v>16</v>
      </c>
      <c r="B30" s="107">
        <v>4890000</v>
      </c>
      <c r="C30" s="16"/>
      <c r="D30" s="40">
        <v>0</v>
      </c>
      <c r="E30" s="40">
        <v>291342</v>
      </c>
      <c r="F30" s="40">
        <v>291342</v>
      </c>
      <c r="G30" s="13"/>
      <c r="H30" s="13"/>
      <c r="I30" s="13"/>
      <c r="J30" s="13"/>
      <c r="K30" s="13"/>
      <c r="L30" s="13"/>
      <c r="M30" s="13"/>
      <c r="N30" s="13"/>
      <c r="O30" s="13"/>
      <c r="P30" s="37">
        <f t="shared" si="4"/>
        <v>582684</v>
      </c>
    </row>
    <row r="31" spans="1:18" ht="18" thickBot="1" x14ac:dyDescent="0.35">
      <c r="A31" s="86" t="s">
        <v>17</v>
      </c>
      <c r="B31" s="16">
        <v>1400000</v>
      </c>
      <c r="C31" s="18"/>
      <c r="D31" s="69">
        <v>0</v>
      </c>
      <c r="E31" s="69">
        <v>0</v>
      </c>
      <c r="F31" s="69">
        <v>244407.5</v>
      </c>
      <c r="G31" s="18"/>
      <c r="H31" s="18"/>
      <c r="I31" s="18"/>
      <c r="J31" s="18"/>
      <c r="K31" s="18"/>
      <c r="L31" s="18"/>
      <c r="M31" s="18"/>
      <c r="N31" s="13"/>
      <c r="O31" s="13"/>
      <c r="P31" s="37">
        <f t="shared" si="4"/>
        <v>244407.5</v>
      </c>
    </row>
    <row r="32" spans="1:18" ht="18" thickBot="1" x14ac:dyDescent="0.3">
      <c r="A32" s="100" t="s">
        <v>18</v>
      </c>
      <c r="B32" s="96">
        <f>+B33+B34+B35+B36+B37+B38+B39+B40+B41+C38+C41</f>
        <v>162496958</v>
      </c>
      <c r="C32" s="24">
        <v>0</v>
      </c>
      <c r="D32" s="43">
        <f>+D33+D34+D35+D36+D37+D38+D39+D40+D41</f>
        <v>4599935</v>
      </c>
      <c r="E32" s="24">
        <f t="shared" ref="E32:M32" si="5">SUM(E33:E41)</f>
        <v>7239404</v>
      </c>
      <c r="F32" s="24">
        <f t="shared" si="5"/>
        <v>21277560.039999999</v>
      </c>
      <c r="G32" s="24">
        <f t="shared" si="5"/>
        <v>0</v>
      </c>
      <c r="H32" s="24">
        <f t="shared" si="5"/>
        <v>0</v>
      </c>
      <c r="I32" s="24">
        <f t="shared" si="5"/>
        <v>0</v>
      </c>
      <c r="J32" s="24">
        <f t="shared" si="5"/>
        <v>0</v>
      </c>
      <c r="K32" s="24">
        <f t="shared" si="5"/>
        <v>0</v>
      </c>
      <c r="L32" s="24">
        <f t="shared" si="5"/>
        <v>0</v>
      </c>
      <c r="M32" s="24">
        <f t="shared" si="5"/>
        <v>0</v>
      </c>
      <c r="N32" s="24">
        <f>SUM(N33:N41)</f>
        <v>0</v>
      </c>
      <c r="O32" s="24">
        <f>+O33+O34+O35+O36+O37+O38+O39+O40+O41</f>
        <v>0</v>
      </c>
      <c r="P32" s="12">
        <f>SUM(D32:O32)</f>
        <v>33116899.039999999</v>
      </c>
    </row>
    <row r="33" spans="1:18" ht="17.25" x14ac:dyDescent="0.3">
      <c r="A33" s="86" t="s">
        <v>19</v>
      </c>
      <c r="B33" s="16">
        <v>56500000</v>
      </c>
      <c r="C33" s="48"/>
      <c r="D33" s="16">
        <v>4599935</v>
      </c>
      <c r="E33" s="16">
        <v>4599980</v>
      </c>
      <c r="F33" s="16">
        <v>4599966</v>
      </c>
      <c r="G33" s="27"/>
      <c r="H33" s="27"/>
      <c r="I33" s="22"/>
      <c r="J33" s="41"/>
      <c r="K33" s="22"/>
      <c r="L33" s="41"/>
      <c r="M33" s="6"/>
      <c r="N33" s="41"/>
      <c r="O33" s="41"/>
      <c r="P33" s="102">
        <f>SUM(D33:O33)</f>
        <v>13799881</v>
      </c>
    </row>
    <row r="34" spans="1:18" ht="17.25" x14ac:dyDescent="0.3">
      <c r="A34" s="85" t="s">
        <v>20</v>
      </c>
      <c r="B34" s="16">
        <v>15500000</v>
      </c>
      <c r="C34" s="21"/>
      <c r="D34" s="13">
        <v>0</v>
      </c>
      <c r="E34" s="16">
        <v>2639424</v>
      </c>
      <c r="F34" s="16">
        <v>3332143</v>
      </c>
      <c r="G34" s="13"/>
      <c r="H34" s="13"/>
      <c r="I34" s="22"/>
      <c r="J34" s="13"/>
      <c r="K34" s="13"/>
      <c r="L34" s="13"/>
      <c r="M34" s="17"/>
      <c r="N34" s="13"/>
      <c r="O34" s="13"/>
      <c r="P34" s="102">
        <f t="shared" ref="P34:P41" si="6">SUM(D34:O34)</f>
        <v>5971567</v>
      </c>
    </row>
    <row r="35" spans="1:18" ht="17.25" x14ac:dyDescent="0.3">
      <c r="A35" s="86" t="s">
        <v>21</v>
      </c>
      <c r="B35" s="16">
        <v>2800000</v>
      </c>
      <c r="C35" s="21"/>
      <c r="D35" s="13">
        <v>0</v>
      </c>
      <c r="E35" s="13">
        <v>0</v>
      </c>
      <c r="F35" s="13">
        <v>0</v>
      </c>
      <c r="G35" s="13"/>
      <c r="H35" s="13"/>
      <c r="I35" s="13"/>
      <c r="J35" s="13"/>
      <c r="K35" s="13"/>
      <c r="L35" s="13"/>
      <c r="M35" s="17"/>
      <c r="N35" s="13"/>
      <c r="O35" s="13"/>
      <c r="P35" s="102">
        <f t="shared" si="6"/>
        <v>0</v>
      </c>
      <c r="Q35" s="6"/>
    </row>
    <row r="36" spans="1:18" ht="17.25" x14ac:dyDescent="0.3">
      <c r="A36" s="85" t="s">
        <v>22</v>
      </c>
      <c r="B36" s="16">
        <v>1000000</v>
      </c>
      <c r="C36" s="21"/>
      <c r="D36" s="13">
        <v>0</v>
      </c>
      <c r="E36" s="13">
        <v>0</v>
      </c>
      <c r="F36" s="13">
        <v>0</v>
      </c>
      <c r="G36" s="13"/>
      <c r="H36" s="13"/>
      <c r="I36" s="13"/>
      <c r="J36" s="13"/>
      <c r="K36" s="13"/>
      <c r="L36" s="13"/>
      <c r="M36" s="17"/>
      <c r="N36" s="13"/>
      <c r="O36" s="13"/>
      <c r="P36" s="102">
        <f t="shared" si="6"/>
        <v>0</v>
      </c>
    </row>
    <row r="37" spans="1:18" ht="17.25" x14ac:dyDescent="0.3">
      <c r="A37" s="86" t="s">
        <v>23</v>
      </c>
      <c r="B37" s="16">
        <v>3080000</v>
      </c>
      <c r="C37" s="21"/>
      <c r="D37" s="13">
        <v>0</v>
      </c>
      <c r="E37" s="13">
        <v>0</v>
      </c>
      <c r="F37" s="13">
        <v>0</v>
      </c>
      <c r="G37" s="13"/>
      <c r="H37" s="13"/>
      <c r="I37" s="13"/>
      <c r="J37" s="13"/>
      <c r="K37" s="13"/>
      <c r="L37" s="13"/>
      <c r="M37" s="17"/>
      <c r="N37" s="13"/>
      <c r="O37" s="13"/>
      <c r="P37" s="102">
        <f t="shared" si="6"/>
        <v>0</v>
      </c>
      <c r="Q37" s="6"/>
    </row>
    <row r="38" spans="1:18" ht="24.75" customHeight="1" x14ac:dyDescent="0.25">
      <c r="A38" s="85" t="s">
        <v>24</v>
      </c>
      <c r="B38" s="107">
        <v>4480000</v>
      </c>
      <c r="C38" s="108">
        <v>1100000</v>
      </c>
      <c r="D38" s="13">
        <v>0</v>
      </c>
      <c r="E38" s="13">
        <v>0</v>
      </c>
      <c r="F38" s="13">
        <v>1861209.28</v>
      </c>
      <c r="G38" s="13"/>
      <c r="H38" s="13"/>
      <c r="I38" s="13"/>
      <c r="J38" s="13"/>
      <c r="K38" s="13"/>
      <c r="L38" s="13"/>
      <c r="M38" s="13"/>
      <c r="N38" s="101"/>
      <c r="O38" s="101"/>
      <c r="P38" s="124">
        <f t="shared" si="6"/>
        <v>1861209.28</v>
      </c>
      <c r="Q38" s="6"/>
      <c r="R38" s="6"/>
    </row>
    <row r="39" spans="1:18" ht="28.5" customHeight="1" x14ac:dyDescent="0.3">
      <c r="A39" s="85" t="s">
        <v>25</v>
      </c>
      <c r="B39" s="107">
        <v>50187953</v>
      </c>
      <c r="C39" s="21"/>
      <c r="D39" s="13">
        <v>0</v>
      </c>
      <c r="E39" s="13">
        <v>0</v>
      </c>
      <c r="F39" s="13">
        <v>10905192.16</v>
      </c>
      <c r="G39" s="13"/>
      <c r="H39" s="13"/>
      <c r="I39" s="13"/>
      <c r="J39" s="13"/>
      <c r="K39" s="13"/>
      <c r="L39" s="13"/>
      <c r="M39" s="13"/>
      <c r="N39" s="17"/>
      <c r="O39" s="13"/>
      <c r="P39" s="102">
        <f t="shared" si="6"/>
        <v>10905192.16</v>
      </c>
      <c r="Q39" s="6"/>
    </row>
    <row r="40" spans="1:18" ht="31.5" x14ac:dyDescent="0.25">
      <c r="A40" s="85" t="s">
        <v>26</v>
      </c>
      <c r="B40" s="13">
        <v>0</v>
      </c>
      <c r="C40" s="40">
        <v>0</v>
      </c>
      <c r="D40" s="13">
        <v>0</v>
      </c>
      <c r="E40" s="13">
        <v>0</v>
      </c>
      <c r="F40" s="13">
        <v>0</v>
      </c>
      <c r="G40" s="13"/>
      <c r="H40" s="13"/>
      <c r="I40" s="13"/>
      <c r="J40" s="13"/>
      <c r="K40" s="13"/>
      <c r="L40" s="13"/>
      <c r="M40" s="13"/>
      <c r="N40" s="17"/>
      <c r="O40" s="13"/>
      <c r="P40" s="102">
        <f t="shared" si="6"/>
        <v>0</v>
      </c>
    </row>
    <row r="41" spans="1:18" ht="18" thickBot="1" x14ac:dyDescent="0.35">
      <c r="A41" s="85" t="s">
        <v>27</v>
      </c>
      <c r="B41" s="16">
        <v>28949005</v>
      </c>
      <c r="C41" s="14">
        <v>-1100000</v>
      </c>
      <c r="D41" s="38">
        <v>0</v>
      </c>
      <c r="E41" s="38">
        <v>0</v>
      </c>
      <c r="F41" s="38">
        <v>579049.6</v>
      </c>
      <c r="G41" s="38"/>
      <c r="H41" s="38"/>
      <c r="I41" s="38"/>
      <c r="J41" s="38"/>
      <c r="K41" s="38"/>
      <c r="L41" s="38"/>
      <c r="M41" s="38"/>
      <c r="N41" s="6"/>
      <c r="O41" s="38"/>
      <c r="P41" s="102">
        <f t="shared" si="6"/>
        <v>579049.6</v>
      </c>
    </row>
    <row r="42" spans="1:18" s="5" customFormat="1" ht="18" thickBot="1" x14ac:dyDescent="0.3">
      <c r="A42" s="100" t="s">
        <v>28</v>
      </c>
      <c r="B42" s="96">
        <f>SUM(B43:B49)</f>
        <v>0</v>
      </c>
      <c r="C42" s="25">
        <f>SUM(C43:C49)</f>
        <v>0</v>
      </c>
      <c r="D42" s="25">
        <v>0</v>
      </c>
      <c r="E42" s="26">
        <v>0</v>
      </c>
      <c r="F42" s="26">
        <f t="shared" ref="F42:P42" si="7">SUM(F43:F49)</f>
        <v>0</v>
      </c>
      <c r="G42" s="26">
        <f t="shared" si="7"/>
        <v>0</v>
      </c>
      <c r="H42" s="26">
        <f t="shared" si="7"/>
        <v>0</v>
      </c>
      <c r="I42" s="26">
        <f t="shared" si="7"/>
        <v>0</v>
      </c>
      <c r="J42" s="26">
        <f t="shared" si="7"/>
        <v>0</v>
      </c>
      <c r="K42" s="26">
        <f t="shared" si="7"/>
        <v>0</v>
      </c>
      <c r="L42" s="26">
        <f t="shared" si="7"/>
        <v>0</v>
      </c>
      <c r="M42" s="26">
        <f t="shared" si="7"/>
        <v>0</v>
      </c>
      <c r="N42" s="26">
        <f t="shared" si="7"/>
        <v>0</v>
      </c>
      <c r="O42" s="26">
        <f t="shared" si="7"/>
        <v>0</v>
      </c>
      <c r="P42" s="71">
        <f t="shared" si="7"/>
        <v>0</v>
      </c>
    </row>
    <row r="43" spans="1:18" ht="31.5" x14ac:dyDescent="0.3">
      <c r="A43" s="85" t="s">
        <v>29</v>
      </c>
      <c r="B43" s="42">
        <v>0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55">
        <f>SUM(D43:O43)</f>
        <v>0</v>
      </c>
    </row>
    <row r="44" spans="1:18" ht="31.5" x14ac:dyDescent="0.3">
      <c r="A44" s="85" t="s">
        <v>30</v>
      </c>
      <c r="B44" s="40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55">
        <f t="shared" ref="P44:P49" si="8">SUM(D44:O44)</f>
        <v>0</v>
      </c>
      <c r="Q44" s="33"/>
    </row>
    <row r="45" spans="1:18" ht="31.5" x14ac:dyDescent="0.3">
      <c r="A45" s="85" t="s">
        <v>31</v>
      </c>
      <c r="B45" s="40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55">
        <f t="shared" si="8"/>
        <v>0</v>
      </c>
    </row>
    <row r="46" spans="1:18" ht="31.5" x14ac:dyDescent="0.3">
      <c r="A46" s="85" t="s">
        <v>32</v>
      </c>
      <c r="B46" s="40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55">
        <f t="shared" si="8"/>
        <v>0</v>
      </c>
    </row>
    <row r="47" spans="1:18" ht="31.5" x14ac:dyDescent="0.3">
      <c r="A47" s="85" t="s">
        <v>33</v>
      </c>
      <c r="B47" s="40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55">
        <f t="shared" si="8"/>
        <v>0</v>
      </c>
    </row>
    <row r="48" spans="1:18" ht="40.5" customHeight="1" x14ac:dyDescent="0.3">
      <c r="A48" s="85" t="s">
        <v>34</v>
      </c>
      <c r="B48" s="69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55">
        <f t="shared" si="8"/>
        <v>0</v>
      </c>
    </row>
    <row r="49" spans="1:19" ht="32.25" thickBot="1" x14ac:dyDescent="0.35">
      <c r="A49" s="85" t="s">
        <v>35</v>
      </c>
      <c r="B49" s="69">
        <v>0</v>
      </c>
      <c r="C49" s="69">
        <v>0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55">
        <f t="shared" si="8"/>
        <v>0</v>
      </c>
    </row>
    <row r="50" spans="1:19" ht="18" thickBot="1" x14ac:dyDescent="0.3">
      <c r="A50" s="84" t="s">
        <v>36</v>
      </c>
      <c r="B50" s="43">
        <v>0</v>
      </c>
      <c r="C50" s="25">
        <v>0</v>
      </c>
      <c r="D50" s="26">
        <f>SUM(D42:D49)</f>
        <v>0</v>
      </c>
      <c r="E50" s="26">
        <f t="shared" ref="E50:P50" si="9">SUM(E51:E57)</f>
        <v>0</v>
      </c>
      <c r="F50" s="26">
        <f t="shared" si="9"/>
        <v>0</v>
      </c>
      <c r="G50" s="26">
        <f t="shared" si="9"/>
        <v>0</v>
      </c>
      <c r="H50" s="71">
        <f t="shared" si="9"/>
        <v>0</v>
      </c>
      <c r="I50" s="25">
        <f t="shared" si="9"/>
        <v>0</v>
      </c>
      <c r="J50" s="26">
        <f t="shared" si="9"/>
        <v>0</v>
      </c>
      <c r="K50" s="26">
        <f t="shared" si="9"/>
        <v>0</v>
      </c>
      <c r="L50" s="26">
        <f t="shared" si="9"/>
        <v>0</v>
      </c>
      <c r="M50" s="26">
        <f t="shared" si="9"/>
        <v>0</v>
      </c>
      <c r="N50" s="26">
        <f t="shared" si="9"/>
        <v>0</v>
      </c>
      <c r="O50" s="26">
        <f t="shared" si="9"/>
        <v>0</v>
      </c>
      <c r="P50" s="43">
        <f t="shared" si="9"/>
        <v>0</v>
      </c>
    </row>
    <row r="51" spans="1:19" ht="31.5" x14ac:dyDescent="0.3">
      <c r="A51" s="85" t="s">
        <v>37</v>
      </c>
      <c r="B51" s="42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56">
        <f>SUM(D51:O51)</f>
        <v>0</v>
      </c>
    </row>
    <row r="52" spans="1:19" ht="31.5" x14ac:dyDescent="0.3">
      <c r="A52" s="85" t="s">
        <v>38</v>
      </c>
      <c r="B52" s="40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56">
        <f t="shared" ref="P52:P57" si="10">SUM(D52:O52)</f>
        <v>0</v>
      </c>
    </row>
    <row r="53" spans="1:19" ht="31.5" x14ac:dyDescent="0.3">
      <c r="A53" s="85" t="s">
        <v>39</v>
      </c>
      <c r="B53" s="40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56">
        <f t="shared" si="10"/>
        <v>0</v>
      </c>
    </row>
    <row r="54" spans="1:19" ht="31.5" x14ac:dyDescent="0.3">
      <c r="A54" s="85" t="s">
        <v>40</v>
      </c>
      <c r="B54" s="40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56">
        <f t="shared" si="10"/>
        <v>0</v>
      </c>
    </row>
    <row r="55" spans="1:19" ht="31.5" x14ac:dyDescent="0.3">
      <c r="A55" s="85" t="s">
        <v>41</v>
      </c>
      <c r="B55" s="40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56">
        <f t="shared" si="10"/>
        <v>0</v>
      </c>
    </row>
    <row r="56" spans="1:19" ht="31.5" x14ac:dyDescent="0.3">
      <c r="A56" s="85" t="s">
        <v>42</v>
      </c>
      <c r="B56" s="40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56">
        <f t="shared" si="10"/>
        <v>0</v>
      </c>
    </row>
    <row r="57" spans="1:19" ht="32.25" thickBot="1" x14ac:dyDescent="0.35">
      <c r="A57" s="85" t="s">
        <v>43</v>
      </c>
      <c r="B57" s="69">
        <v>0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57">
        <f t="shared" si="10"/>
        <v>0</v>
      </c>
    </row>
    <row r="58" spans="1:19" ht="18" thickBot="1" x14ac:dyDescent="0.3">
      <c r="A58" s="84" t="s">
        <v>44</v>
      </c>
      <c r="B58" s="25">
        <f>+B59+B60+B61+B62+B63+B64+B65+B66+B67</f>
        <v>16600000</v>
      </c>
      <c r="C58" s="24">
        <v>0</v>
      </c>
      <c r="D58" s="103">
        <f>+D59+D60+D61+D62+D63+D64+D65+D66+D67</f>
        <v>0</v>
      </c>
      <c r="E58" s="103">
        <f t="shared" ref="E58:F58" si="11">+E59+E60+E61+E62+E63+E64+E65+E66+E67</f>
        <v>0</v>
      </c>
      <c r="F58" s="103">
        <f t="shared" si="11"/>
        <v>203132.27000000002</v>
      </c>
      <c r="G58" s="26"/>
      <c r="H58" s="26"/>
      <c r="I58" s="26"/>
      <c r="J58" s="28"/>
      <c r="K58" s="26"/>
      <c r="L58" s="26"/>
      <c r="M58" s="26"/>
      <c r="N58" s="28"/>
      <c r="O58" s="24"/>
      <c r="P58" s="43">
        <f>SUM(D58:O58)</f>
        <v>203132.27000000002</v>
      </c>
      <c r="S58" s="6"/>
    </row>
    <row r="59" spans="1:19" ht="17.25" x14ac:dyDescent="0.3">
      <c r="A59" s="85" t="s">
        <v>45</v>
      </c>
      <c r="B59" s="40">
        <v>10000000</v>
      </c>
      <c r="C59" s="48">
        <v>0</v>
      </c>
      <c r="D59" s="13">
        <v>0</v>
      </c>
      <c r="E59" s="13">
        <v>0</v>
      </c>
      <c r="F59" s="13">
        <v>72684.710000000006</v>
      </c>
      <c r="G59" s="27"/>
      <c r="H59" s="27"/>
      <c r="I59" s="22"/>
      <c r="J59" s="20"/>
      <c r="K59" s="22"/>
      <c r="L59" s="23"/>
      <c r="M59" s="22"/>
      <c r="N59" s="22"/>
      <c r="O59" s="41"/>
      <c r="P59" s="22">
        <f>SUM(D59:O59)</f>
        <v>72684.710000000006</v>
      </c>
    </row>
    <row r="60" spans="1:19" ht="31.5" x14ac:dyDescent="0.3">
      <c r="A60" s="85" t="s">
        <v>46</v>
      </c>
      <c r="B60" s="40">
        <v>3000000</v>
      </c>
      <c r="C60" s="48">
        <v>0</v>
      </c>
      <c r="D60" s="13">
        <v>0</v>
      </c>
      <c r="E60" s="13">
        <v>0</v>
      </c>
      <c r="F60" s="13">
        <v>0</v>
      </c>
      <c r="G60" s="92"/>
      <c r="H60" s="93"/>
      <c r="I60" s="92"/>
      <c r="J60" s="94"/>
      <c r="K60" s="95"/>
      <c r="L60" s="92"/>
      <c r="M60" s="92"/>
      <c r="N60" s="13"/>
      <c r="O60" s="37"/>
      <c r="P60" s="22">
        <f t="shared" ref="P60:P67" si="12">SUM(D60:O60)</f>
        <v>0</v>
      </c>
    </row>
    <row r="61" spans="1:19" ht="24" customHeight="1" x14ac:dyDescent="0.3">
      <c r="A61" s="85" t="s">
        <v>47</v>
      </c>
      <c r="B61" s="40">
        <v>0</v>
      </c>
      <c r="C61" s="48">
        <v>0</v>
      </c>
      <c r="D61" s="13">
        <v>0</v>
      </c>
      <c r="E61" s="13">
        <v>0</v>
      </c>
      <c r="F61" s="13">
        <v>0</v>
      </c>
      <c r="G61" s="13"/>
      <c r="H61" s="13"/>
      <c r="I61" s="13"/>
      <c r="J61" s="17"/>
      <c r="K61" s="13"/>
      <c r="L61" s="13"/>
      <c r="M61" s="13"/>
      <c r="N61" s="16"/>
      <c r="O61" s="16"/>
      <c r="P61" s="22">
        <f t="shared" si="12"/>
        <v>0</v>
      </c>
    </row>
    <row r="62" spans="1:19" ht="31.5" x14ac:dyDescent="0.3">
      <c r="A62" s="85" t="s">
        <v>48</v>
      </c>
      <c r="B62" s="40">
        <v>2000000</v>
      </c>
      <c r="C62" s="48">
        <v>0</v>
      </c>
      <c r="D62" s="13">
        <v>0</v>
      </c>
      <c r="E62" s="13">
        <v>0</v>
      </c>
      <c r="F62" s="13">
        <v>0</v>
      </c>
      <c r="G62" s="13"/>
      <c r="H62" s="13"/>
      <c r="I62" s="13"/>
      <c r="J62" s="17"/>
      <c r="K62" s="13"/>
      <c r="L62" s="13"/>
      <c r="M62" s="13"/>
      <c r="N62" s="16"/>
      <c r="O62" s="16"/>
      <c r="P62" s="22">
        <f t="shared" si="12"/>
        <v>0</v>
      </c>
    </row>
    <row r="63" spans="1:19" ht="31.5" x14ac:dyDescent="0.3">
      <c r="A63" s="85" t="s">
        <v>49</v>
      </c>
      <c r="B63" s="40">
        <v>0</v>
      </c>
      <c r="C63" s="48">
        <v>0</v>
      </c>
      <c r="D63" s="13">
        <v>0</v>
      </c>
      <c r="E63" s="13">
        <v>0</v>
      </c>
      <c r="F63" s="13">
        <v>130447.56</v>
      </c>
      <c r="G63" s="13"/>
      <c r="H63" s="13"/>
      <c r="I63" s="13"/>
      <c r="J63" s="6"/>
      <c r="K63" s="13"/>
      <c r="L63" s="13"/>
      <c r="M63" s="13"/>
      <c r="N63" s="13"/>
      <c r="O63" s="13"/>
      <c r="P63" s="22">
        <f t="shared" si="12"/>
        <v>130447.56</v>
      </c>
    </row>
    <row r="64" spans="1:19" ht="22.5" customHeight="1" x14ac:dyDescent="0.3">
      <c r="A64" s="85" t="s">
        <v>50</v>
      </c>
      <c r="B64" s="40">
        <v>1000000</v>
      </c>
      <c r="C64" s="48">
        <v>0</v>
      </c>
      <c r="D64" s="13">
        <v>0</v>
      </c>
      <c r="E64" s="13">
        <v>0</v>
      </c>
      <c r="F64" s="13">
        <v>0</v>
      </c>
      <c r="G64" s="13"/>
      <c r="H64" s="13"/>
      <c r="I64" s="13"/>
      <c r="J64" s="17"/>
      <c r="K64" s="16"/>
      <c r="L64" s="13"/>
      <c r="M64" s="13"/>
      <c r="N64" s="16"/>
      <c r="O64" s="16"/>
      <c r="P64" s="22">
        <f t="shared" si="12"/>
        <v>0</v>
      </c>
    </row>
    <row r="65" spans="1:19" ht="19.5" customHeight="1" x14ac:dyDescent="0.3">
      <c r="A65" s="85" t="s">
        <v>51</v>
      </c>
      <c r="B65" s="40">
        <v>0</v>
      </c>
      <c r="C65" s="48">
        <v>0</v>
      </c>
      <c r="D65" s="13">
        <v>0</v>
      </c>
      <c r="E65" s="13">
        <v>0</v>
      </c>
      <c r="F65" s="13">
        <v>0</v>
      </c>
      <c r="G65" s="13"/>
      <c r="H65" s="13"/>
      <c r="I65" s="13"/>
      <c r="J65" s="17"/>
      <c r="K65" s="13"/>
      <c r="L65" s="13"/>
      <c r="M65" s="13"/>
      <c r="N65" s="16"/>
      <c r="O65" s="16"/>
      <c r="P65" s="22">
        <f t="shared" si="12"/>
        <v>0</v>
      </c>
    </row>
    <row r="66" spans="1:19" ht="17.25" x14ac:dyDescent="0.3">
      <c r="A66" s="85" t="s">
        <v>52</v>
      </c>
      <c r="B66" s="40">
        <v>0</v>
      </c>
      <c r="C66" s="48">
        <v>0</v>
      </c>
      <c r="D66" s="13">
        <v>0</v>
      </c>
      <c r="E66" s="13">
        <v>0</v>
      </c>
      <c r="F66" s="13">
        <v>0</v>
      </c>
      <c r="G66" s="13"/>
      <c r="H66" s="13"/>
      <c r="I66" s="13"/>
      <c r="J66" s="17"/>
      <c r="K66" s="13"/>
      <c r="L66" s="13"/>
      <c r="M66" s="13"/>
      <c r="N66" s="16"/>
      <c r="O66" s="16"/>
      <c r="P66" s="22">
        <f t="shared" si="12"/>
        <v>0</v>
      </c>
    </row>
    <row r="67" spans="1:19" ht="35.25" customHeight="1" thickBot="1" x14ac:dyDescent="0.35">
      <c r="A67" s="85" t="s">
        <v>53</v>
      </c>
      <c r="B67" s="108">
        <v>600000</v>
      </c>
      <c r="C67" s="13">
        <v>0</v>
      </c>
      <c r="D67" s="13">
        <v>0</v>
      </c>
      <c r="E67" s="13">
        <v>0</v>
      </c>
      <c r="F67" s="13">
        <v>0</v>
      </c>
      <c r="G67" s="13"/>
      <c r="H67" s="13"/>
      <c r="I67" s="13"/>
      <c r="J67" s="17"/>
      <c r="K67" s="13"/>
      <c r="L67" s="13"/>
      <c r="M67" s="13"/>
      <c r="N67" s="13"/>
      <c r="O67" s="16"/>
      <c r="P67" s="22">
        <f t="shared" si="12"/>
        <v>0</v>
      </c>
    </row>
    <row r="68" spans="1:19" ht="18" thickBot="1" x14ac:dyDescent="0.3">
      <c r="A68" s="84" t="s">
        <v>54</v>
      </c>
      <c r="B68" s="43">
        <f>+B69</f>
        <v>0</v>
      </c>
      <c r="C68" s="24">
        <f>+C69</f>
        <v>0</v>
      </c>
      <c r="D68" s="104">
        <f t="shared" ref="D68:P68" si="13">SUM(D69:D72)</f>
        <v>0</v>
      </c>
      <c r="E68" s="26">
        <f t="shared" si="13"/>
        <v>0</v>
      </c>
      <c r="F68" s="26">
        <f t="shared" si="13"/>
        <v>0</v>
      </c>
      <c r="G68" s="26">
        <f t="shared" si="13"/>
        <v>0</v>
      </c>
      <c r="H68" s="26">
        <f t="shared" si="13"/>
        <v>0</v>
      </c>
      <c r="I68" s="26">
        <f t="shared" si="13"/>
        <v>0</v>
      </c>
      <c r="J68" s="28">
        <f t="shared" si="13"/>
        <v>0</v>
      </c>
      <c r="K68" s="28">
        <f t="shared" si="13"/>
        <v>0</v>
      </c>
      <c r="L68" s="28">
        <f t="shared" si="13"/>
        <v>0</v>
      </c>
      <c r="M68" s="28">
        <f t="shared" si="13"/>
        <v>0</v>
      </c>
      <c r="N68" s="28">
        <f t="shared" si="13"/>
        <v>0</v>
      </c>
      <c r="O68" s="28">
        <f t="shared" si="13"/>
        <v>0</v>
      </c>
      <c r="P68" s="43">
        <f t="shared" si="13"/>
        <v>0</v>
      </c>
    </row>
    <row r="69" spans="1:19" ht="17.25" x14ac:dyDescent="0.3">
      <c r="A69" s="85" t="s">
        <v>55</v>
      </c>
      <c r="B69" s="40">
        <v>0</v>
      </c>
      <c r="C69" s="27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27">
        <v>0</v>
      </c>
      <c r="P69" s="56">
        <f>SUM(D69:O69)</f>
        <v>0</v>
      </c>
    </row>
    <row r="70" spans="1:19" ht="17.25" x14ac:dyDescent="0.3">
      <c r="A70" s="85" t="s">
        <v>56</v>
      </c>
      <c r="B70" s="40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27">
        <v>0</v>
      </c>
      <c r="P70" s="56">
        <f t="shared" ref="P70:P78" si="14">SUM(D70:O70)</f>
        <v>0</v>
      </c>
    </row>
    <row r="71" spans="1:19" ht="17.25" x14ac:dyDescent="0.3">
      <c r="A71" s="86" t="s">
        <v>57</v>
      </c>
      <c r="B71" s="40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27">
        <v>0</v>
      </c>
      <c r="P71" s="56">
        <f t="shared" si="14"/>
        <v>0</v>
      </c>
      <c r="R71" s="6"/>
    </row>
    <row r="72" spans="1:19" ht="48" thickBot="1" x14ac:dyDescent="0.35">
      <c r="A72" s="85" t="s">
        <v>58</v>
      </c>
      <c r="B72" s="69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38">
        <v>0</v>
      </c>
      <c r="P72" s="57">
        <f t="shared" si="14"/>
        <v>0</v>
      </c>
      <c r="S72" t="s">
        <v>90</v>
      </c>
    </row>
    <row r="73" spans="1:19" ht="32.25" thickBot="1" x14ac:dyDescent="0.35">
      <c r="A73" s="84" t="s">
        <v>59</v>
      </c>
      <c r="B73" s="43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73">
        <f t="shared" si="14"/>
        <v>0</v>
      </c>
    </row>
    <row r="74" spans="1:19" ht="17.25" x14ac:dyDescent="0.3">
      <c r="A74" s="85" t="s">
        <v>60</v>
      </c>
      <c r="B74" s="42">
        <v>0</v>
      </c>
      <c r="C74" s="27">
        <v>0</v>
      </c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72">
        <v>0</v>
      </c>
      <c r="K74" s="72">
        <v>0</v>
      </c>
      <c r="L74" s="72">
        <v>0</v>
      </c>
      <c r="M74" s="72">
        <v>0</v>
      </c>
      <c r="N74" s="72">
        <v>0</v>
      </c>
      <c r="O74" s="27">
        <v>0</v>
      </c>
      <c r="P74" s="55">
        <f t="shared" si="14"/>
        <v>0</v>
      </c>
    </row>
    <row r="75" spans="1:19" ht="32.25" thickBot="1" x14ac:dyDescent="0.35">
      <c r="A75" s="85" t="s">
        <v>61</v>
      </c>
      <c r="B75" s="69">
        <v>0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23">
        <v>0</v>
      </c>
      <c r="P75" s="57">
        <f t="shared" si="14"/>
        <v>0</v>
      </c>
    </row>
    <row r="76" spans="1:19" ht="18" thickBot="1" x14ac:dyDescent="0.35">
      <c r="A76" s="84" t="s">
        <v>62</v>
      </c>
      <c r="B76" s="43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73">
        <f t="shared" si="14"/>
        <v>0</v>
      </c>
    </row>
    <row r="77" spans="1:19" ht="17.25" x14ac:dyDescent="0.3">
      <c r="A77" s="86" t="s">
        <v>63</v>
      </c>
      <c r="B77" s="42">
        <v>0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  <c r="I77" s="27">
        <v>0</v>
      </c>
      <c r="J77" s="72">
        <v>0</v>
      </c>
      <c r="K77" s="72">
        <v>0</v>
      </c>
      <c r="L77" s="72">
        <v>0</v>
      </c>
      <c r="M77" s="72">
        <v>0</v>
      </c>
      <c r="N77" s="72">
        <v>0</v>
      </c>
      <c r="O77" s="27">
        <v>0</v>
      </c>
      <c r="P77" s="55">
        <f t="shared" si="14"/>
        <v>0</v>
      </c>
    </row>
    <row r="78" spans="1:19" ht="17.25" x14ac:dyDescent="0.3">
      <c r="A78" s="86" t="s">
        <v>64</v>
      </c>
      <c r="B78" s="40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27">
        <v>0</v>
      </c>
      <c r="P78" s="56">
        <f t="shared" si="14"/>
        <v>0</v>
      </c>
      <c r="R78" s="6"/>
    </row>
    <row r="79" spans="1:19" ht="32.25" thickBot="1" x14ac:dyDescent="0.35">
      <c r="A79" s="85" t="s">
        <v>65</v>
      </c>
      <c r="B79" s="69">
        <v>0</v>
      </c>
      <c r="C79" s="38">
        <v>0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23">
        <v>0</v>
      </c>
      <c r="P79" s="57">
        <f>SUM(D79:O79)</f>
        <v>0</v>
      </c>
    </row>
    <row r="80" spans="1:19" ht="18" thickBot="1" x14ac:dyDescent="0.3">
      <c r="A80" s="89" t="s">
        <v>66</v>
      </c>
      <c r="B80" s="45">
        <f>+B15</f>
        <v>512079191</v>
      </c>
      <c r="C80" s="99">
        <f>+C15</f>
        <v>9600000</v>
      </c>
      <c r="D80" s="98">
        <f t="shared" ref="D80:J80" si="15">+D16+D22+D32+D42+D58</f>
        <v>28145498.950000003</v>
      </c>
      <c r="E80" s="39">
        <f t="shared" si="15"/>
        <v>33268714.910000004</v>
      </c>
      <c r="F80" s="39">
        <f t="shared" si="15"/>
        <v>47544859.31000001</v>
      </c>
      <c r="G80" s="39">
        <f t="shared" si="15"/>
        <v>0</v>
      </c>
      <c r="H80" s="39">
        <f t="shared" si="15"/>
        <v>0</v>
      </c>
      <c r="I80" s="39">
        <f t="shared" si="15"/>
        <v>0</v>
      </c>
      <c r="J80" s="39">
        <f t="shared" si="15"/>
        <v>0</v>
      </c>
      <c r="K80" s="39">
        <f>+K92</f>
        <v>0</v>
      </c>
      <c r="L80" s="39">
        <f>L92</f>
        <v>0</v>
      </c>
      <c r="M80" s="39">
        <f>M92</f>
        <v>0</v>
      </c>
      <c r="N80" s="39">
        <f>N92</f>
        <v>0</v>
      </c>
      <c r="O80" s="39">
        <f>O92</f>
        <v>0</v>
      </c>
      <c r="P80" s="45">
        <f>+P16+P22+P32+P42+P58</f>
        <v>108959073.17</v>
      </c>
    </row>
    <row r="81" spans="1:18" ht="18" thickBot="1" x14ac:dyDescent="0.35">
      <c r="A81" s="84" t="s">
        <v>67</v>
      </c>
      <c r="B81" s="69">
        <v>0</v>
      </c>
      <c r="C81" s="38">
        <v>0</v>
      </c>
      <c r="D81" s="38">
        <v>0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>
        <v>0</v>
      </c>
      <c r="M81" s="38">
        <v>0</v>
      </c>
      <c r="N81" s="38">
        <v>0</v>
      </c>
      <c r="O81" s="38">
        <v>0</v>
      </c>
      <c r="P81" s="75">
        <f t="shared" ref="P81:P91" si="16">SUM(D81:O81)</f>
        <v>0</v>
      </c>
    </row>
    <row r="82" spans="1:18" ht="18" thickBot="1" x14ac:dyDescent="0.35">
      <c r="A82" s="84" t="s">
        <v>68</v>
      </c>
      <c r="B82" s="43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73">
        <f t="shared" si="16"/>
        <v>0</v>
      </c>
    </row>
    <row r="83" spans="1:18" ht="27" customHeight="1" x14ac:dyDescent="0.3">
      <c r="A83" s="85" t="s">
        <v>69</v>
      </c>
      <c r="B83" s="42">
        <v>0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59">
        <f t="shared" si="16"/>
        <v>0</v>
      </c>
    </row>
    <row r="84" spans="1:18" ht="27" customHeight="1" x14ac:dyDescent="0.3">
      <c r="A84" s="85" t="s">
        <v>70</v>
      </c>
      <c r="B84" s="40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81">
        <f t="shared" si="16"/>
        <v>0</v>
      </c>
    </row>
    <row r="85" spans="1:18" ht="18" thickBot="1" x14ac:dyDescent="0.35">
      <c r="A85" s="84" t="s">
        <v>71</v>
      </c>
      <c r="B85" s="58">
        <v>0</v>
      </c>
      <c r="C85" s="79">
        <v>0</v>
      </c>
      <c r="D85" s="79">
        <v>0</v>
      </c>
      <c r="E85" s="79">
        <v>0</v>
      </c>
      <c r="F85" s="79">
        <v>0</v>
      </c>
      <c r="G85" s="79">
        <v>0</v>
      </c>
      <c r="H85" s="79">
        <v>0</v>
      </c>
      <c r="I85" s="79">
        <v>0</v>
      </c>
      <c r="J85" s="79">
        <v>0</v>
      </c>
      <c r="K85" s="79">
        <v>0</v>
      </c>
      <c r="L85" s="79">
        <v>0</v>
      </c>
      <c r="M85" s="79">
        <v>0</v>
      </c>
      <c r="N85" s="79">
        <v>0</v>
      </c>
      <c r="O85" s="79">
        <v>0</v>
      </c>
      <c r="P85" s="80">
        <f t="shared" si="16"/>
        <v>0</v>
      </c>
    </row>
    <row r="86" spans="1:18" ht="17.25" x14ac:dyDescent="0.3">
      <c r="A86" s="86" t="s">
        <v>72</v>
      </c>
      <c r="B86" s="42">
        <v>0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59">
        <f t="shared" si="16"/>
        <v>0</v>
      </c>
    </row>
    <row r="87" spans="1:18" ht="18" thickBot="1" x14ac:dyDescent="0.35">
      <c r="A87" s="86" t="s">
        <v>73</v>
      </c>
      <c r="B87" s="40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60">
        <f t="shared" si="16"/>
        <v>0</v>
      </c>
    </row>
    <row r="88" spans="1:18" ht="18" thickBot="1" x14ac:dyDescent="0.35">
      <c r="A88" s="90" t="s">
        <v>74</v>
      </c>
      <c r="B88" s="43">
        <v>0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73">
        <f t="shared" si="16"/>
        <v>0</v>
      </c>
    </row>
    <row r="89" spans="1:18" ht="29.25" customHeight="1" x14ac:dyDescent="0.3">
      <c r="A89" s="85" t="s">
        <v>75</v>
      </c>
      <c r="B89" s="42">
        <v>0</v>
      </c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59">
        <f t="shared" si="16"/>
        <v>0</v>
      </c>
    </row>
    <row r="90" spans="1:18" ht="17.25" x14ac:dyDescent="0.3">
      <c r="A90" s="89" t="s">
        <v>76</v>
      </c>
      <c r="B90" s="70">
        <v>0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74">
        <f t="shared" si="16"/>
        <v>0</v>
      </c>
    </row>
    <row r="91" spans="1:18" ht="13.5" customHeight="1" thickBot="1" x14ac:dyDescent="0.35">
      <c r="A91" s="91"/>
      <c r="B91" s="69">
        <v>0</v>
      </c>
      <c r="C91" s="38">
        <v>0</v>
      </c>
      <c r="D91" s="38">
        <v>0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0</v>
      </c>
      <c r="L91" s="38">
        <v>0</v>
      </c>
      <c r="M91" s="38">
        <v>0</v>
      </c>
      <c r="N91" s="38">
        <v>0</v>
      </c>
      <c r="O91" s="38">
        <v>0</v>
      </c>
      <c r="P91" s="75">
        <f t="shared" si="16"/>
        <v>0</v>
      </c>
    </row>
    <row r="92" spans="1:18" ht="18" thickBot="1" x14ac:dyDescent="0.3">
      <c r="A92" s="78" t="s">
        <v>77</v>
      </c>
      <c r="B92" s="77">
        <f t="shared" ref="B92:J92" si="17">+B80+B90</f>
        <v>512079191</v>
      </c>
      <c r="C92" s="76">
        <f t="shared" si="17"/>
        <v>9600000</v>
      </c>
      <c r="D92" s="76">
        <f t="shared" si="17"/>
        <v>28145498.950000003</v>
      </c>
      <c r="E92" s="76">
        <f t="shared" si="17"/>
        <v>33268714.910000004</v>
      </c>
      <c r="F92" s="76">
        <f t="shared" si="17"/>
        <v>47544859.31000001</v>
      </c>
      <c r="G92" s="76">
        <f t="shared" si="17"/>
        <v>0</v>
      </c>
      <c r="H92" s="76">
        <f t="shared" si="17"/>
        <v>0</v>
      </c>
      <c r="I92" s="76">
        <f t="shared" si="17"/>
        <v>0</v>
      </c>
      <c r="J92" s="76">
        <f t="shared" si="17"/>
        <v>0</v>
      </c>
      <c r="K92" s="76">
        <f>+K58+K32+K22+K16</f>
        <v>0</v>
      </c>
      <c r="L92" s="76">
        <f>+L58+L32+L22+L16</f>
        <v>0</v>
      </c>
      <c r="M92" s="76">
        <f>+M58+M32+M22+M16</f>
        <v>0</v>
      </c>
      <c r="N92" s="76">
        <f>+N58+N32+N22+N16</f>
        <v>0</v>
      </c>
      <c r="O92" s="76">
        <f>+O58+O32+O22+O16</f>
        <v>0</v>
      </c>
      <c r="P92" s="76">
        <f>+P80+P90</f>
        <v>108959073.17</v>
      </c>
      <c r="R92" s="6"/>
    </row>
    <row r="93" spans="1:18" ht="17.25" x14ac:dyDescent="0.3">
      <c r="A93" s="5" t="s">
        <v>81</v>
      </c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0"/>
    </row>
    <row r="94" spans="1:18" ht="15" customHeight="1" x14ac:dyDescent="0.3">
      <c r="A94" s="2" t="s">
        <v>82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1:18" ht="16.5" customHeight="1" x14ac:dyDescent="0.3">
      <c r="A95" s="2" t="s">
        <v>83</v>
      </c>
      <c r="F95" s="10"/>
      <c r="G95" s="10"/>
      <c r="H95" s="82"/>
      <c r="I95" s="10"/>
      <c r="J95" s="10"/>
      <c r="K95" s="10"/>
      <c r="L95" s="10"/>
      <c r="M95" s="10"/>
      <c r="N95" s="10"/>
      <c r="O95" s="10"/>
      <c r="P95" s="10"/>
    </row>
    <row r="96" spans="1:18" ht="17.25" x14ac:dyDescent="0.3">
      <c r="A96" s="2" t="s">
        <v>84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22" ht="17.25" x14ac:dyDescent="0.3">
      <c r="A97" s="2" t="s">
        <v>116</v>
      </c>
      <c r="F97" s="10"/>
      <c r="G97" s="10"/>
      <c r="H97" s="10"/>
      <c r="I97" s="10"/>
      <c r="J97" s="10"/>
      <c r="K97" s="10"/>
      <c r="L97" s="10"/>
    </row>
    <row r="98" spans="1:22" ht="17.25" x14ac:dyDescent="0.3">
      <c r="A98" s="2" t="s">
        <v>115</v>
      </c>
      <c r="F98" s="10"/>
      <c r="G98" s="10"/>
      <c r="H98" s="10"/>
      <c r="I98" s="10"/>
      <c r="J98" s="10"/>
      <c r="K98" s="10"/>
      <c r="L98" s="10"/>
    </row>
    <row r="99" spans="1:22" ht="17.25" x14ac:dyDescent="0.3">
      <c r="A99" s="2" t="s">
        <v>88</v>
      </c>
      <c r="F99" s="10"/>
      <c r="G99" s="10"/>
      <c r="H99" s="10"/>
      <c r="I99" s="10"/>
      <c r="J99" s="10"/>
      <c r="K99" s="10"/>
      <c r="L99" s="10"/>
    </row>
    <row r="100" spans="1:22" ht="17.25" x14ac:dyDescent="0.3">
      <c r="A100" s="2"/>
      <c r="F100" s="10"/>
      <c r="G100" s="10"/>
      <c r="H100" s="10"/>
      <c r="I100" s="10"/>
      <c r="J100" s="10"/>
      <c r="K100" s="10"/>
      <c r="L100" s="10"/>
    </row>
    <row r="101" spans="1:22" ht="17.25" x14ac:dyDescent="0.3">
      <c r="A101" s="2"/>
      <c r="F101" s="10"/>
      <c r="G101" s="10"/>
      <c r="H101" s="10"/>
      <c r="I101" s="10"/>
      <c r="J101" s="10"/>
      <c r="K101" s="10"/>
      <c r="L101" s="10"/>
    </row>
    <row r="102" spans="1:22" ht="17.25" x14ac:dyDescent="0.3">
      <c r="A102" s="2"/>
      <c r="F102" s="10"/>
      <c r="G102" s="10"/>
      <c r="H102" s="10"/>
      <c r="I102" s="10"/>
      <c r="J102" s="10"/>
      <c r="K102" s="10"/>
      <c r="L102" s="10"/>
    </row>
    <row r="103" spans="1:22" ht="17.25" x14ac:dyDescent="0.3">
      <c r="C103" s="10"/>
      <c r="D103" s="10"/>
      <c r="E103" s="10"/>
      <c r="F103" s="31"/>
      <c r="G103" s="31"/>
      <c r="H103" s="10"/>
      <c r="I103" s="10"/>
      <c r="J103" s="10"/>
      <c r="K103" s="10"/>
      <c r="Q103" s="8"/>
      <c r="R103" s="8"/>
      <c r="S103" s="8"/>
      <c r="T103" s="8"/>
      <c r="U103" s="8"/>
      <c r="V103" s="8"/>
    </row>
    <row r="104" spans="1:22" ht="21" customHeight="1" x14ac:dyDescent="0.35">
      <c r="A104" s="61" t="s">
        <v>108</v>
      </c>
      <c r="B104" s="63"/>
      <c r="C104" s="63"/>
      <c r="F104" s="118" t="s">
        <v>118</v>
      </c>
      <c r="G104" s="118"/>
      <c r="H104" s="118"/>
      <c r="I104" s="10"/>
      <c r="J104" s="10"/>
      <c r="K104" s="10"/>
      <c r="M104" s="115" t="s">
        <v>107</v>
      </c>
      <c r="N104" s="115"/>
      <c r="O104" s="115"/>
      <c r="P104" s="115"/>
    </row>
    <row r="105" spans="1:22" ht="17.25" customHeight="1" x14ac:dyDescent="0.35">
      <c r="A105" s="62" t="s">
        <v>109</v>
      </c>
      <c r="B105" s="64"/>
      <c r="C105" s="64"/>
      <c r="F105" s="119" t="s">
        <v>117</v>
      </c>
      <c r="G105" s="119"/>
      <c r="H105" s="119"/>
      <c r="I105" s="10"/>
      <c r="J105" s="10"/>
      <c r="M105" s="116" t="s">
        <v>114</v>
      </c>
      <c r="N105" s="116"/>
      <c r="O105" s="116"/>
      <c r="P105" s="116"/>
      <c r="Q105" s="9"/>
      <c r="R105" s="9"/>
      <c r="S105" s="9"/>
      <c r="T105" s="9"/>
      <c r="U105" s="9"/>
      <c r="V105" s="9"/>
    </row>
    <row r="106" spans="1:22" ht="21" x14ac:dyDescent="0.35">
      <c r="A106" s="66" t="s">
        <v>110</v>
      </c>
      <c r="B106" s="67"/>
      <c r="C106" s="67"/>
      <c r="F106" s="120" t="s">
        <v>93</v>
      </c>
      <c r="G106" s="120"/>
      <c r="H106" s="120"/>
      <c r="I106" s="10"/>
      <c r="J106" s="10"/>
      <c r="K106" s="10"/>
      <c r="M106" s="117" t="s">
        <v>106</v>
      </c>
      <c r="N106" s="117"/>
      <c r="O106" s="117"/>
      <c r="P106" s="117"/>
      <c r="Q106" s="9"/>
      <c r="R106" s="9"/>
      <c r="S106" s="9"/>
      <c r="T106" s="9"/>
      <c r="U106" s="9"/>
      <c r="V106" s="9"/>
    </row>
    <row r="107" spans="1:22" ht="18.75" customHeight="1" x14ac:dyDescent="0.35">
      <c r="A107" s="61" t="s">
        <v>111</v>
      </c>
      <c r="C107" s="10"/>
      <c r="E107" s="65"/>
      <c r="F107" s="115" t="s">
        <v>104</v>
      </c>
      <c r="G107" s="115"/>
      <c r="H107" s="115"/>
      <c r="J107" s="10"/>
      <c r="K107" s="10"/>
      <c r="M107" s="115" t="s">
        <v>105</v>
      </c>
      <c r="N107" s="115"/>
      <c r="O107" s="115"/>
      <c r="P107" s="115"/>
    </row>
    <row r="108" spans="1:22" ht="17.25" customHeight="1" x14ac:dyDescent="0.3">
      <c r="A108" s="10"/>
      <c r="B108" s="10"/>
      <c r="C108" s="10"/>
      <c r="J108" s="11"/>
      <c r="K108" s="11"/>
      <c r="L108" s="11"/>
    </row>
    <row r="109" spans="1:22" ht="17.25" x14ac:dyDescent="0.3">
      <c r="A109" s="10"/>
      <c r="B109" s="10"/>
      <c r="C109" s="10"/>
      <c r="J109" s="10"/>
      <c r="K109" s="10"/>
      <c r="L109" s="10"/>
      <c r="M109" s="10"/>
      <c r="N109" s="10"/>
      <c r="O109" s="10"/>
      <c r="P109" s="10"/>
    </row>
    <row r="110" spans="1:22" ht="17.25" x14ac:dyDescent="0.3">
      <c r="A110" s="10"/>
      <c r="B110" s="30"/>
      <c r="C110" s="10"/>
      <c r="J110" s="30"/>
      <c r="K110" s="30"/>
      <c r="L110" s="30"/>
      <c r="M110" s="30"/>
      <c r="N110" s="30"/>
      <c r="O110" s="30"/>
      <c r="P110" s="30"/>
      <c r="Q110" s="5"/>
      <c r="R110" s="5"/>
      <c r="S110" s="5"/>
      <c r="T110" s="5"/>
      <c r="U110" s="5"/>
      <c r="V110" s="5"/>
    </row>
    <row r="111" spans="1:22" ht="17.25" x14ac:dyDescent="0.3">
      <c r="A111" s="10"/>
      <c r="B111" s="10"/>
      <c r="C111" s="10"/>
      <c r="D111" s="10"/>
      <c r="E111" s="10"/>
      <c r="F111" s="10"/>
      <c r="G111" s="10"/>
      <c r="H111" s="10"/>
      <c r="J111" s="10"/>
      <c r="K111" s="10"/>
      <c r="L111" s="10"/>
    </row>
    <row r="112" spans="1:22" ht="17.25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</sheetData>
  <mergeCells count="14">
    <mergeCell ref="A7:P7"/>
    <mergeCell ref="A8:P8"/>
    <mergeCell ref="A9:P9"/>
    <mergeCell ref="A10:P10"/>
    <mergeCell ref="A11:P11"/>
    <mergeCell ref="A12:P13"/>
    <mergeCell ref="M104:P104"/>
    <mergeCell ref="M105:P105"/>
    <mergeCell ref="M106:P106"/>
    <mergeCell ref="M107:P107"/>
    <mergeCell ref="F104:H104"/>
    <mergeCell ref="F105:H105"/>
    <mergeCell ref="F106:H106"/>
    <mergeCell ref="F107:H107"/>
  </mergeCells>
  <printOptions horizontalCentered="1"/>
  <pageMargins left="0" right="0.59055118110236227" top="0.59055118110236227" bottom="0.86614173228346458" header="0.31496062992125984" footer="0.31496062992125984"/>
  <pageSetup paperSize="14" scale="49" fitToHeight="0" orientation="landscape" r:id="rId1"/>
  <headerFooter>
    <oddFooter>Página &amp;P</oddFooter>
  </headerFooter>
  <rowBreaks count="1" manualBreakCount="1">
    <brk id="69" max="15" man="1"/>
  </rowBreaks>
  <ignoredErrors>
    <ignoredError sqref="D6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Enc.depresupuesto</cp:lastModifiedBy>
  <cp:revision/>
  <cp:lastPrinted>2026-04-06T18:59:04Z</cp:lastPrinted>
  <dcterms:created xsi:type="dcterms:W3CDTF">2018-04-17T18:57:16Z</dcterms:created>
  <dcterms:modified xsi:type="dcterms:W3CDTF">2026-04-06T19:00:03Z</dcterms:modified>
</cp:coreProperties>
</file>